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2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64" i="1" l="1"/>
  <c r="K61" i="1"/>
  <c r="I61" i="1"/>
  <c r="G61" i="1"/>
  <c r="F61" i="1"/>
  <c r="H60" i="1"/>
  <c r="H61" i="1" s="1"/>
  <c r="J61" i="1" s="1"/>
  <c r="C60" i="1"/>
  <c r="J59" i="1"/>
  <c r="C59" i="1"/>
  <c r="J58" i="1"/>
  <c r="C58" i="1"/>
  <c r="J57" i="1"/>
  <c r="C57" i="1"/>
  <c r="J56" i="1"/>
  <c r="C56" i="1"/>
  <c r="G52" i="1"/>
  <c r="B52" i="1"/>
  <c r="K48" i="1"/>
  <c r="I48" i="1"/>
  <c r="G48" i="1"/>
  <c r="F48" i="1"/>
  <c r="H47" i="1"/>
  <c r="J47" i="1" s="1"/>
  <c r="C47" i="1"/>
  <c r="C46" i="1"/>
  <c r="C45" i="1"/>
  <c r="C44" i="1"/>
  <c r="C43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H25" i="1"/>
  <c r="G25" i="1"/>
  <c r="F25" i="1"/>
  <c r="C23" i="1"/>
  <c r="C22" i="1"/>
  <c r="C21" i="1"/>
  <c r="C20" i="1"/>
  <c r="G17" i="1"/>
  <c r="B17" i="1"/>
  <c r="K14" i="1"/>
  <c r="I14" i="1"/>
  <c r="G14" i="1"/>
  <c r="F14" i="1"/>
  <c r="H13" i="1"/>
  <c r="J13" i="1" s="1"/>
  <c r="C13" i="1"/>
  <c r="C12" i="1"/>
  <c r="C11" i="1"/>
  <c r="C10" i="1"/>
  <c r="C9" i="1"/>
  <c r="G6" i="1"/>
  <c r="B6" i="1"/>
  <c r="J25" i="1" l="1"/>
  <c r="H48" i="1"/>
  <c r="J48" i="1" s="1"/>
  <c r="J60" i="1"/>
  <c r="H36" i="1"/>
  <c r="J36" i="1" s="1"/>
  <c r="H14" i="1"/>
  <c r="J14" i="1" s="1"/>
</calcChain>
</file>

<file path=xl/sharedStrings.xml><?xml version="1.0" encoding="utf-8"?>
<sst xmlns="http://schemas.openxmlformats.org/spreadsheetml/2006/main" count="78" uniqueCount="27">
  <si>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</si>
  <si>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</si>
  <si>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</si>
  <si>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</si>
  <si>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</si>
  <si>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</si>
  <si>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14&amp;15 dec 2013</t>
  </si>
  <si>
    <t>Lokaal:</t>
  </si>
  <si>
    <t>KBC SINT-MARTINUS AALST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</si>
  <si>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</si>
  <si>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</si>
  <si>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</si>
  <si>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</si>
  <si>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</si>
  <si>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</si>
  <si>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</si>
  <si>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</si>
  <si>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</si>
  <si>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</si>
  <si>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</si>
  <si>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</si>
  <si>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</si>
  <si>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</si>
  <si>
    <t xml:space="preserve">    </t>
  </si>
  <si>
    <t xml:space="preserve">   </t>
  </si>
  <si>
    <t xml:space="preserve">  </t>
  </si>
  <si>
    <t xml:space="preserve">                       gewestfinale 2°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</si>
</sst>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5" xfId="0" applyFont="1" applyFill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1" zoomScale="75" workbookViewId="0">
      <selection activeCell="D77" sqref="D77"/>
    </sheetView>
  </sheetViews>
  <sheetFormatPr defaultRowHeight="13.2" x14ac:dyDescent="0.25"/>
  <cols>
    <col min="1" max="1" width="9.5546875" customWidth="1"/>
    <col min="2" max="2" width="3.109375" style="20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26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8" t="s">
        <v>6</v>
      </c>
      <c r="D3" s="48"/>
      <c r="E3" s="11" t="s">
        <v>7</v>
      </c>
      <c r="F3" s="12" t="s">
        <v>8</v>
      </c>
      <c r="G3" s="12"/>
      <c r="H3" s="12"/>
      <c r="I3" s="12"/>
      <c r="J3" s="13"/>
      <c r="K3" s="14"/>
      <c r="L3" s="14"/>
      <c r="M3" s="15"/>
    </row>
    <row r="4" spans="1:14" ht="3.75" customHeight="1" x14ac:dyDescent="0.25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4" ht="5.25" customHeight="1" x14ac:dyDescent="0.25"/>
    <row r="6" spans="1:14" x14ac:dyDescent="0.25">
      <c r="A6" s="21" t="s">
        <v>9</v>
      </c>
      <c r="B6" s="22" t="str">
        <f>VLOOKUP(L6,[2]LEDEN!A$1:E$65536,2,FALSE)</f>
        <v>DE BUSSCHER Walter</v>
      </c>
      <c r="C6" s="21"/>
      <c r="D6" s="21"/>
      <c r="E6" s="21"/>
      <c r="F6" s="21" t="s">
        <v>10</v>
      </c>
      <c r="G6" s="23" t="str">
        <f>VLOOKUP(L6,[2]LEDEN!A$1:E$65536,3,FALSE)</f>
        <v>K.Br</v>
      </c>
      <c r="H6" s="23"/>
      <c r="I6" s="21"/>
      <c r="J6" s="21"/>
      <c r="K6" s="21"/>
      <c r="L6" s="24">
        <v>9062</v>
      </c>
    </row>
    <row r="7" spans="1:14" ht="6" customHeight="1" x14ac:dyDescent="0.25"/>
    <row r="8" spans="1:14" x14ac:dyDescent="0.25">
      <c r="F8" s="25" t="s">
        <v>11</v>
      </c>
      <c r="G8" s="26" t="s">
        <v>12</v>
      </c>
      <c r="H8" s="26">
        <v>2.2999999999999998</v>
      </c>
      <c r="I8" s="27" t="s">
        <v>13</v>
      </c>
      <c r="J8" s="28" t="s">
        <v>14</v>
      </c>
      <c r="K8" s="26" t="s">
        <v>15</v>
      </c>
      <c r="L8" s="26" t="s">
        <v>16</v>
      </c>
    </row>
    <row r="9" spans="1:14" ht="15" customHeight="1" x14ac:dyDescent="0.25">
      <c r="B9" s="29">
        <v>1</v>
      </c>
      <c r="C9" s="30" t="str">
        <f>VLOOKUP(N9,[2]LEDEN!A$1:E$65536,2,FALSE)</f>
        <v>GRYSON Dirk</v>
      </c>
      <c r="D9" s="31"/>
      <c r="E9" s="31"/>
      <c r="F9" s="29">
        <v>2</v>
      </c>
      <c r="G9" s="29"/>
      <c r="H9" s="29">
        <v>160</v>
      </c>
      <c r="I9" s="29">
        <v>22</v>
      </c>
      <c r="J9" s="32">
        <v>7.27</v>
      </c>
      <c r="K9" s="29">
        <v>39</v>
      </c>
      <c r="L9" s="33"/>
      <c r="N9">
        <v>6722</v>
      </c>
    </row>
    <row r="10" spans="1:14" ht="15" customHeight="1" x14ac:dyDescent="0.25">
      <c r="B10" s="29">
        <v>2</v>
      </c>
      <c r="C10" s="30" t="str">
        <f>VLOOKUP(N10,[2]LEDEN!A$1:E$65536,2,FALSE)</f>
        <v>VERPLANCKE Jean Paul</v>
      </c>
      <c r="D10" s="31"/>
      <c r="E10" s="31"/>
      <c r="F10" s="29">
        <v>2</v>
      </c>
      <c r="G10" s="29"/>
      <c r="H10" s="29">
        <v>160</v>
      </c>
      <c r="I10" s="29">
        <v>20</v>
      </c>
      <c r="J10" s="32">
        <v>8</v>
      </c>
      <c r="K10" s="29">
        <v>47</v>
      </c>
      <c r="L10" s="49">
        <v>1</v>
      </c>
      <c r="N10">
        <v>4841</v>
      </c>
    </row>
    <row r="11" spans="1:14" ht="15" customHeight="1" x14ac:dyDescent="0.25">
      <c r="B11" s="29">
        <v>3</v>
      </c>
      <c r="C11" s="30" t="str">
        <f>VLOOKUP(N11,[2]LEDEN!A$1:E$65536,2,FALSE)</f>
        <v>VAN GOETHEM Glenn</v>
      </c>
      <c r="D11" s="31"/>
      <c r="E11" s="31"/>
      <c r="F11" s="29">
        <v>2</v>
      </c>
      <c r="G11" s="29"/>
      <c r="H11" s="29">
        <v>160</v>
      </c>
      <c r="I11" s="29">
        <v>12</v>
      </c>
      <c r="J11" s="32">
        <v>13.33</v>
      </c>
      <c r="K11" s="29">
        <v>53</v>
      </c>
      <c r="L11" s="49"/>
      <c r="N11">
        <v>4301</v>
      </c>
    </row>
    <row r="12" spans="1:14" ht="15" customHeight="1" x14ac:dyDescent="0.25">
      <c r="B12" s="29">
        <v>4</v>
      </c>
      <c r="C12" s="30" t="str">
        <f>VLOOKUP(N12,[2]LEDEN!A$1:E$65536,2,FALSE)</f>
        <v>VAN HEIRSEELE Roger</v>
      </c>
      <c r="D12" s="31"/>
      <c r="E12" s="31"/>
      <c r="F12" s="29">
        <v>1</v>
      </c>
      <c r="G12" s="29"/>
      <c r="H12" s="29">
        <v>160</v>
      </c>
      <c r="I12" s="29">
        <v>10</v>
      </c>
      <c r="J12" s="32">
        <v>16</v>
      </c>
      <c r="K12" s="29">
        <v>53</v>
      </c>
      <c r="L12" s="49"/>
      <c r="N12">
        <v>9260</v>
      </c>
    </row>
    <row r="13" spans="1:14" ht="15" hidden="1" customHeight="1" x14ac:dyDescent="0.25">
      <c r="B13" s="29">
        <v>5</v>
      </c>
      <c r="C13" s="30" t="e">
        <f>VLOOKUP(N13,[2]LEDEN!A$1:E$65536,2,FALSE)</f>
        <v>#N/A</v>
      </c>
      <c r="D13" s="31"/>
      <c r="E13" s="31"/>
      <c r="F13" s="29"/>
      <c r="G13" s="29"/>
      <c r="H13" s="29">
        <f>G13/8*7</f>
        <v>0</v>
      </c>
      <c r="I13" s="29"/>
      <c r="J13" s="32" t="e">
        <f>ROUNDDOWN(H13/I13,2)</f>
        <v>#DIV/0!</v>
      </c>
      <c r="K13" s="29"/>
      <c r="L13" s="49"/>
    </row>
    <row r="14" spans="1:14" ht="15" customHeight="1" x14ac:dyDescent="0.25">
      <c r="A14" s="34"/>
      <c r="B14" s="35"/>
      <c r="C14" s="34" t="s">
        <v>17</v>
      </c>
      <c r="D14" s="34"/>
      <c r="E14" s="34" t="s">
        <v>18</v>
      </c>
      <c r="F14" s="36">
        <f>SUM(F9:F13)</f>
        <v>7</v>
      </c>
      <c r="G14" s="36">
        <f>SUM(G9:G13)</f>
        <v>0</v>
      </c>
      <c r="H14" s="36">
        <f>SUM(H9:H13)</f>
        <v>640</v>
      </c>
      <c r="I14" s="36">
        <f>SUM(I9:I13)</f>
        <v>64</v>
      </c>
      <c r="J14" s="37">
        <f>ROUNDDOWN(H14/I14,2)</f>
        <v>10</v>
      </c>
      <c r="K14" s="36">
        <f>MAX(K9:K13)</f>
        <v>53</v>
      </c>
      <c r="L14" s="38"/>
      <c r="M14" s="39"/>
    </row>
    <row r="15" spans="1:14" ht="8.25" customHeight="1" thickBot="1" x14ac:dyDescent="0.3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4" ht="7.5" customHeight="1" x14ac:dyDescent="0.25"/>
    <row r="17" spans="1:14" x14ac:dyDescent="0.25">
      <c r="A17" s="21" t="s">
        <v>9</v>
      </c>
      <c r="B17" s="22" t="str">
        <f>VLOOKUP(L17,[2]LEDEN!A$1:E$65536,2,FALSE)</f>
        <v>VAN HEIRSEELE Roger</v>
      </c>
      <c r="C17" s="21"/>
      <c r="D17" s="21"/>
      <c r="E17" s="21"/>
      <c r="F17" s="21" t="s">
        <v>10</v>
      </c>
      <c r="G17" s="23" t="str">
        <f>VLOOKUP(L17,[2]LEDEN!A$1:E$65536,3,FALSE)</f>
        <v>ED</v>
      </c>
      <c r="H17" s="23"/>
      <c r="I17" s="21"/>
      <c r="J17" s="21"/>
      <c r="K17" s="21"/>
      <c r="L17" s="24">
        <v>9260</v>
      </c>
    </row>
    <row r="18" spans="1:14" ht="6" customHeight="1" x14ac:dyDescent="0.25"/>
    <row r="19" spans="1:14" x14ac:dyDescent="0.25">
      <c r="F19" s="25" t="s">
        <v>11</v>
      </c>
      <c r="G19" s="26" t="s">
        <v>12</v>
      </c>
      <c r="H19" s="26">
        <v>2.2999999999999998</v>
      </c>
      <c r="I19" s="27" t="s">
        <v>13</v>
      </c>
      <c r="J19" s="28" t="s">
        <v>14</v>
      </c>
      <c r="K19" s="26" t="s">
        <v>15</v>
      </c>
      <c r="L19" s="26" t="s">
        <v>16</v>
      </c>
    </row>
    <row r="20" spans="1:14" x14ac:dyDescent="0.25">
      <c r="B20" s="29">
        <v>1</v>
      </c>
      <c r="C20" s="30" t="str">
        <f>VLOOKUP(N20,[2]LEDEN!A$1:E$65536,2,FALSE)</f>
        <v>VERPLANCKE Jean Paul</v>
      </c>
      <c r="D20" s="31"/>
      <c r="E20" s="31"/>
      <c r="F20" s="29">
        <v>2</v>
      </c>
      <c r="G20" s="29"/>
      <c r="H20" s="29">
        <v>160</v>
      </c>
      <c r="I20" s="29">
        <v>27</v>
      </c>
      <c r="J20" s="32">
        <v>5.92</v>
      </c>
      <c r="K20" s="29">
        <v>18</v>
      </c>
      <c r="L20" s="33"/>
      <c r="N20">
        <v>4841</v>
      </c>
    </row>
    <row r="21" spans="1:14" x14ac:dyDescent="0.25">
      <c r="B21" s="29">
        <v>2</v>
      </c>
      <c r="C21" s="30" t="str">
        <f>VLOOKUP(N21,[2]LEDEN!A$1:E$65536,2,FALSE)</f>
        <v>VAN GOETHEM Glenn</v>
      </c>
      <c r="D21" s="31"/>
      <c r="E21" s="31"/>
      <c r="F21" s="29">
        <v>2</v>
      </c>
      <c r="G21" s="29"/>
      <c r="H21" s="29">
        <v>160</v>
      </c>
      <c r="I21" s="29">
        <v>23</v>
      </c>
      <c r="J21" s="32">
        <v>6.95</v>
      </c>
      <c r="K21" s="29">
        <v>22</v>
      </c>
      <c r="L21" s="49">
        <v>2</v>
      </c>
      <c r="N21">
        <v>4301</v>
      </c>
    </row>
    <row r="22" spans="1:14" x14ac:dyDescent="0.25">
      <c r="B22" s="29">
        <v>3</v>
      </c>
      <c r="C22" s="30" t="str">
        <f>VLOOKUP(N22,[2]LEDEN!A$1:E$65536,2,FALSE)</f>
        <v>GRYSON Dirk</v>
      </c>
      <c r="D22" s="31"/>
      <c r="E22" s="31"/>
      <c r="F22" s="29">
        <v>2</v>
      </c>
      <c r="G22" s="29"/>
      <c r="H22" s="29">
        <v>160</v>
      </c>
      <c r="I22" s="29">
        <v>30</v>
      </c>
      <c r="J22" s="32">
        <v>5.33</v>
      </c>
      <c r="K22" s="29">
        <v>18</v>
      </c>
      <c r="L22" s="49"/>
      <c r="N22">
        <v>6722</v>
      </c>
    </row>
    <row r="23" spans="1:14" x14ac:dyDescent="0.25">
      <c r="B23" s="29">
        <v>4</v>
      </c>
      <c r="C23" s="30" t="str">
        <f>VLOOKUP(N23,[2]LEDEN!A$1:E$65536,2,FALSE)</f>
        <v>DE BUSSCHER Walter</v>
      </c>
      <c r="D23" s="31"/>
      <c r="E23" s="31"/>
      <c r="F23" s="29">
        <v>1</v>
      </c>
      <c r="G23" s="29"/>
      <c r="H23" s="29">
        <v>160</v>
      </c>
      <c r="I23" s="29">
        <v>10</v>
      </c>
      <c r="J23" s="32">
        <v>16</v>
      </c>
      <c r="K23" s="29">
        <v>54</v>
      </c>
      <c r="L23" s="49"/>
      <c r="N23">
        <v>9062</v>
      </c>
    </row>
    <row r="24" spans="1:14" hidden="1" x14ac:dyDescent="0.25">
      <c r="B24" s="29"/>
      <c r="C24" s="30"/>
      <c r="D24" s="31"/>
      <c r="E24" s="31"/>
      <c r="F24" s="29"/>
      <c r="G24" s="29"/>
      <c r="H24" s="29"/>
      <c r="I24" s="29"/>
      <c r="J24" s="32"/>
      <c r="K24" s="29"/>
      <c r="L24" s="49"/>
      <c r="N24">
        <v>9062</v>
      </c>
    </row>
    <row r="25" spans="1:14" x14ac:dyDescent="0.25">
      <c r="A25" s="34"/>
      <c r="B25" s="35"/>
      <c r="C25" s="34" t="s">
        <v>17</v>
      </c>
      <c r="D25" s="34"/>
      <c r="E25" s="34" t="s">
        <v>18</v>
      </c>
      <c r="F25" s="36">
        <f>SUM(F20:F24)</f>
        <v>7</v>
      </c>
      <c r="G25" s="36">
        <f>SUM(G20:G24)</f>
        <v>0</v>
      </c>
      <c r="H25" s="36">
        <f>SUM(H20:H24)</f>
        <v>640</v>
      </c>
      <c r="I25" s="36">
        <f>SUM(I20:I24)</f>
        <v>90</v>
      </c>
      <c r="J25" s="37">
        <f>ROUNDDOWN(H25/I25,2)</f>
        <v>7.11</v>
      </c>
      <c r="K25" s="36">
        <f>MAX(K20:K24)</f>
        <v>54</v>
      </c>
      <c r="L25" s="38"/>
    </row>
    <row r="26" spans="1:14" ht="7.5" customHeight="1" thickBot="1" x14ac:dyDescent="0.3">
      <c r="A26" s="40"/>
      <c r="B26" s="41"/>
      <c r="C26" s="40"/>
      <c r="D26" s="40"/>
      <c r="E26" s="40"/>
      <c r="F26" s="41"/>
      <c r="G26" s="41"/>
      <c r="H26" s="41"/>
      <c r="I26" s="41"/>
      <c r="J26" s="41"/>
      <c r="K26" s="41"/>
      <c r="L26" s="40"/>
    </row>
    <row r="27" spans="1:14" ht="3.75" customHeight="1" x14ac:dyDescent="0.25">
      <c r="F27" s="20"/>
      <c r="G27" s="20"/>
      <c r="H27" s="20"/>
      <c r="I27" s="20"/>
      <c r="J27" s="20"/>
      <c r="K27" s="20"/>
    </row>
    <row r="28" spans="1:14" x14ac:dyDescent="0.25">
      <c r="A28" s="21" t="s">
        <v>9</v>
      </c>
      <c r="B28" s="22" t="str">
        <f>VLOOKUP(L28,[2]LEDEN!A$1:E$65536,2,FALSE)</f>
        <v>VERPLANCKE Jean Paul</v>
      </c>
      <c r="C28" s="21"/>
      <c r="D28" s="21"/>
      <c r="E28" s="21"/>
      <c r="F28" s="42" t="s">
        <v>10</v>
      </c>
      <c r="G28" s="43" t="str">
        <f>VLOOKUP(L28,[2]LEDEN!A$1:E$65536,3,FALSE)</f>
        <v>KSNBA</v>
      </c>
      <c r="H28" s="43"/>
      <c r="I28" s="42"/>
      <c r="J28" s="42"/>
      <c r="K28" s="42"/>
      <c r="L28" s="24">
        <v>4841</v>
      </c>
    </row>
    <row r="29" spans="1:14" ht="7.5" customHeight="1" x14ac:dyDescent="0.25">
      <c r="F29" s="20"/>
      <c r="G29" s="20"/>
      <c r="H29" s="20"/>
      <c r="I29" s="20"/>
      <c r="J29" s="20"/>
      <c r="K29" s="20"/>
    </row>
    <row r="30" spans="1:14" x14ac:dyDescent="0.25">
      <c r="F30" s="26" t="s">
        <v>11</v>
      </c>
      <c r="G30" s="26" t="s">
        <v>12</v>
      </c>
      <c r="H30" s="26">
        <v>2.2999999999999998</v>
      </c>
      <c r="I30" s="26" t="s">
        <v>13</v>
      </c>
      <c r="J30" s="28" t="s">
        <v>14</v>
      </c>
      <c r="K30" s="26" t="s">
        <v>15</v>
      </c>
      <c r="L30" s="26" t="s">
        <v>16</v>
      </c>
    </row>
    <row r="31" spans="1:14" x14ac:dyDescent="0.25">
      <c r="B31" s="29">
        <v>1</v>
      </c>
      <c r="C31" s="30" t="str">
        <f>VLOOKUP(N31,[2]LEDEN!A$1:E$65536,2,FALSE)</f>
        <v>VAN HEIRSEELE Roger</v>
      </c>
      <c r="D31" s="31"/>
      <c r="E31" s="31"/>
      <c r="F31" s="29">
        <v>0</v>
      </c>
      <c r="G31" s="29"/>
      <c r="H31" s="29">
        <v>121</v>
      </c>
      <c r="I31" s="29">
        <v>27</v>
      </c>
      <c r="J31" s="32">
        <f t="shared" ref="J31:J36" si="0">ROUNDDOWN(H31/I31,2)</f>
        <v>4.4800000000000004</v>
      </c>
      <c r="K31" s="29">
        <v>19</v>
      </c>
      <c r="L31" s="33"/>
      <c r="N31">
        <v>9260</v>
      </c>
    </row>
    <row r="32" spans="1:14" x14ac:dyDescent="0.25">
      <c r="B32" s="29">
        <v>2</v>
      </c>
      <c r="C32" s="30" t="str">
        <f>VLOOKUP(N32,[2]LEDEN!A$1:E$65536,2,FALSE)</f>
        <v>DE BUSSCHER Walter</v>
      </c>
      <c r="D32" s="31"/>
      <c r="E32" s="31"/>
      <c r="F32" s="29">
        <v>0</v>
      </c>
      <c r="G32" s="29"/>
      <c r="H32" s="29">
        <v>113</v>
      </c>
      <c r="I32" s="29">
        <v>20</v>
      </c>
      <c r="J32" s="32">
        <f t="shared" si="0"/>
        <v>5.65</v>
      </c>
      <c r="K32" s="29">
        <v>21</v>
      </c>
      <c r="L32" s="49">
        <v>3</v>
      </c>
      <c r="N32">
        <v>9062</v>
      </c>
    </row>
    <row r="33" spans="1:14" x14ac:dyDescent="0.25">
      <c r="B33" s="29">
        <v>3</v>
      </c>
      <c r="C33" s="30" t="str">
        <f>VLOOKUP(N33,[2]LEDEN!A$1:E$65536,2,FALSE)</f>
        <v>VAN GOETHEM Glenn</v>
      </c>
      <c r="D33" s="31"/>
      <c r="E33" s="31"/>
      <c r="F33" s="29">
        <v>2</v>
      </c>
      <c r="G33" s="29"/>
      <c r="H33" s="29">
        <v>160</v>
      </c>
      <c r="I33" s="29">
        <v>23</v>
      </c>
      <c r="J33" s="32">
        <f t="shared" si="0"/>
        <v>6.95</v>
      </c>
      <c r="K33" s="29">
        <v>35</v>
      </c>
      <c r="L33" s="49"/>
      <c r="N33">
        <v>4301</v>
      </c>
    </row>
    <row r="34" spans="1:14" x14ac:dyDescent="0.25">
      <c r="B34" s="29">
        <v>4</v>
      </c>
      <c r="C34" s="30" t="str">
        <f>VLOOKUP(N34,[2]LEDEN!A$1:E$65536,2,FALSE)</f>
        <v>GRYSON Dirk</v>
      </c>
      <c r="D34" s="31"/>
      <c r="E34" s="31"/>
      <c r="F34" s="29">
        <v>2</v>
      </c>
      <c r="G34" s="29"/>
      <c r="H34" s="29">
        <v>160</v>
      </c>
      <c r="I34" s="29">
        <v>14</v>
      </c>
      <c r="J34" s="32">
        <f t="shared" si="0"/>
        <v>11.42</v>
      </c>
      <c r="K34" s="29">
        <v>45</v>
      </c>
      <c r="L34" s="49"/>
      <c r="N34">
        <v>6722</v>
      </c>
    </row>
    <row r="35" spans="1:14" hidden="1" x14ac:dyDescent="0.25">
      <c r="B35" s="29">
        <v>5</v>
      </c>
      <c r="C35" s="30" t="e">
        <f>VLOOKUP(N35,[2]LEDEN!A$1:E$65536,2,FALSE)</f>
        <v>#N/A</v>
      </c>
      <c r="D35" s="31"/>
      <c r="E35" s="31"/>
      <c r="F35" s="29"/>
      <c r="G35" s="29"/>
      <c r="H35" s="29">
        <f>G35/8*7</f>
        <v>0</v>
      </c>
      <c r="I35" s="29"/>
      <c r="J35" s="32" t="e">
        <f t="shared" si="0"/>
        <v>#DIV/0!</v>
      </c>
      <c r="K35" s="29"/>
      <c r="L35" s="49"/>
    </row>
    <row r="36" spans="1:14" x14ac:dyDescent="0.25">
      <c r="A36" s="34"/>
      <c r="B36" s="35"/>
      <c r="C36" s="34" t="s">
        <v>17</v>
      </c>
      <c r="D36" s="34"/>
      <c r="E36" s="34" t="s">
        <v>18</v>
      </c>
      <c r="F36" s="36">
        <f>SUM(F31:F35)</f>
        <v>4</v>
      </c>
      <c r="G36" s="36">
        <f>SUM(G31:G35)</f>
        <v>0</v>
      </c>
      <c r="H36" s="36">
        <f>SUM(H31:H35)</f>
        <v>554</v>
      </c>
      <c r="I36" s="36">
        <f>SUM(I31:I35)</f>
        <v>84</v>
      </c>
      <c r="J36" s="37">
        <f t="shared" si="0"/>
        <v>6.59</v>
      </c>
      <c r="K36" s="36">
        <f>MAX(K31:K35)</f>
        <v>45</v>
      </c>
      <c r="L36" s="38"/>
    </row>
    <row r="37" spans="1:14" ht="6.75" customHeight="1" thickBot="1" x14ac:dyDescent="0.3">
      <c r="A37" s="40"/>
      <c r="B37" s="41"/>
      <c r="C37" s="40"/>
      <c r="D37" s="40"/>
      <c r="E37" s="40"/>
      <c r="F37" s="41"/>
      <c r="G37" s="41"/>
      <c r="H37" s="41"/>
      <c r="I37" s="41"/>
      <c r="J37" s="41"/>
      <c r="K37" s="41"/>
      <c r="L37" s="40"/>
    </row>
    <row r="38" spans="1:14" ht="6" customHeight="1" x14ac:dyDescent="0.25">
      <c r="F38" s="20"/>
      <c r="G38" s="20"/>
      <c r="H38" s="20"/>
      <c r="I38" s="20"/>
      <c r="J38" s="20"/>
      <c r="K38" s="20"/>
    </row>
    <row r="39" spans="1:14" ht="13.5" customHeight="1" x14ac:dyDescent="0.25">
      <c r="A39" s="21" t="s">
        <v>9</v>
      </c>
      <c r="B39" s="22" t="str">
        <f>VLOOKUP(L39,[2]LEDEN!A$1:E$65536,2,FALSE)</f>
        <v>VAN GOETHEM Glenn</v>
      </c>
      <c r="C39" s="21"/>
      <c r="D39" s="21"/>
      <c r="E39" s="21"/>
      <c r="F39" s="42" t="s">
        <v>10</v>
      </c>
      <c r="G39" s="43" t="str">
        <f>VLOOKUP(L39,[2]LEDEN!A$1:E$65536,3,FALSE)</f>
        <v>SMA</v>
      </c>
      <c r="H39" s="43"/>
      <c r="I39" s="42"/>
      <c r="J39" s="42"/>
      <c r="K39" s="42"/>
      <c r="L39" s="24">
        <v>4301</v>
      </c>
    </row>
    <row r="40" spans="1:14" ht="8.25" customHeight="1" x14ac:dyDescent="0.25">
      <c r="F40" s="20"/>
      <c r="G40" s="20"/>
      <c r="H40" s="20"/>
      <c r="I40" s="20"/>
      <c r="J40" s="20"/>
      <c r="K40" s="20"/>
    </row>
    <row r="41" spans="1:14" ht="6.75" hidden="1" customHeight="1" x14ac:dyDescent="0.25">
      <c r="F41" s="26" t="s">
        <v>11</v>
      </c>
      <c r="G41" s="26" t="s">
        <v>12</v>
      </c>
      <c r="H41" s="26">
        <v>2.2999999999999998</v>
      </c>
      <c r="I41" s="26" t="s">
        <v>13</v>
      </c>
      <c r="J41" s="28" t="s">
        <v>14</v>
      </c>
      <c r="K41" s="26" t="s">
        <v>15</v>
      </c>
      <c r="L41" s="26" t="s">
        <v>16</v>
      </c>
    </row>
    <row r="42" spans="1:14" ht="15.75" customHeight="1" x14ac:dyDescent="0.25">
      <c r="F42" s="26" t="s">
        <v>11</v>
      </c>
      <c r="G42" s="26" t="s">
        <v>12</v>
      </c>
      <c r="H42" s="26">
        <v>2.2999999999999998</v>
      </c>
      <c r="I42" s="26" t="s">
        <v>13</v>
      </c>
      <c r="J42" s="28" t="s">
        <v>14</v>
      </c>
      <c r="K42" s="26" t="s">
        <v>15</v>
      </c>
      <c r="L42" s="26" t="s">
        <v>16</v>
      </c>
    </row>
    <row r="43" spans="1:14" ht="14.25" customHeight="1" x14ac:dyDescent="0.25">
      <c r="B43" s="29">
        <v>1</v>
      </c>
      <c r="C43" s="30" t="str">
        <f>VLOOKUP(N43,[2]LEDEN!A$1:E$65536,2,FALSE)</f>
        <v>GRYSON Dirk</v>
      </c>
      <c r="D43" s="31"/>
      <c r="E43" s="31"/>
      <c r="F43" s="29">
        <v>2</v>
      </c>
      <c r="G43" s="29"/>
      <c r="H43" s="29">
        <v>160</v>
      </c>
      <c r="I43" s="29">
        <v>26</v>
      </c>
      <c r="J43" s="32">
        <v>6.15</v>
      </c>
      <c r="K43" s="29">
        <v>26</v>
      </c>
      <c r="L43" s="33"/>
      <c r="N43">
        <v>6722</v>
      </c>
    </row>
    <row r="44" spans="1:14" x14ac:dyDescent="0.25">
      <c r="B44" s="29">
        <v>2</v>
      </c>
      <c r="C44" s="30" t="str">
        <f>VLOOKUP(N44,[2]LEDEN!A$1:E$65536,2,FALSE)</f>
        <v>VAN HEIRSEELE Roger</v>
      </c>
      <c r="D44" s="31"/>
      <c r="E44" s="31"/>
      <c r="F44" s="29">
        <v>0</v>
      </c>
      <c r="G44" s="29"/>
      <c r="H44" s="29">
        <v>145</v>
      </c>
      <c r="I44" s="29">
        <v>23</v>
      </c>
      <c r="J44" s="32">
        <v>6.3</v>
      </c>
      <c r="K44" s="29">
        <v>32</v>
      </c>
      <c r="L44" s="49">
        <v>4</v>
      </c>
      <c r="N44">
        <v>9260</v>
      </c>
    </row>
    <row r="45" spans="1:14" x14ac:dyDescent="0.25">
      <c r="B45" s="29">
        <v>3</v>
      </c>
      <c r="C45" s="30" t="str">
        <f>VLOOKUP(N45,[2]LEDEN!A$1:E$65536,2,FALSE)</f>
        <v>VERPLANCKE Jean Paul</v>
      </c>
      <c r="D45" s="31"/>
      <c r="E45" s="31"/>
      <c r="F45" s="29">
        <v>0</v>
      </c>
      <c r="G45" s="29"/>
      <c r="H45" s="29">
        <v>158</v>
      </c>
      <c r="I45" s="29">
        <v>23</v>
      </c>
      <c r="J45" s="32">
        <v>6.86</v>
      </c>
      <c r="K45" s="29">
        <v>72</v>
      </c>
      <c r="L45" s="49"/>
      <c r="N45">
        <v>4841</v>
      </c>
    </row>
    <row r="46" spans="1:14" x14ac:dyDescent="0.25">
      <c r="B46" s="29">
        <v>4</v>
      </c>
      <c r="C46" s="30" t="str">
        <f>VLOOKUP(N46,[2]LEDEN!A$1:E$65536,2,FALSE)</f>
        <v>DE BUSSCHER Walter</v>
      </c>
      <c r="D46" s="31"/>
      <c r="E46" s="31"/>
      <c r="F46" s="29">
        <v>0</v>
      </c>
      <c r="G46" s="29"/>
      <c r="H46" s="29">
        <v>62</v>
      </c>
      <c r="I46" s="29">
        <v>12</v>
      </c>
      <c r="J46" s="32">
        <v>5.16</v>
      </c>
      <c r="K46" s="29">
        <v>25</v>
      </c>
      <c r="L46" s="49"/>
      <c r="N46">
        <v>9062</v>
      </c>
    </row>
    <row r="47" spans="1:14" hidden="1" x14ac:dyDescent="0.25">
      <c r="B47" s="29">
        <v>5</v>
      </c>
      <c r="C47" s="30" t="e">
        <f>VLOOKUP(N47,[2]LEDEN!A$1:E$65536,2,FALSE)</f>
        <v>#N/A</v>
      </c>
      <c r="D47" s="31"/>
      <c r="E47" s="31"/>
      <c r="F47" s="29"/>
      <c r="G47" s="29"/>
      <c r="H47" s="29">
        <f>G47/8*7</f>
        <v>0</v>
      </c>
      <c r="I47" s="29"/>
      <c r="J47" s="32" t="e">
        <f>ROUNDDOWN(H47/I47,2)</f>
        <v>#DIV/0!</v>
      </c>
      <c r="K47" s="29"/>
      <c r="L47" s="49"/>
    </row>
    <row r="48" spans="1:14" x14ac:dyDescent="0.25">
      <c r="A48" s="34"/>
      <c r="B48" s="35"/>
      <c r="C48" s="34" t="s">
        <v>19</v>
      </c>
      <c r="D48" s="34"/>
      <c r="E48" s="34" t="s">
        <v>18</v>
      </c>
      <c r="F48" s="36">
        <f>SUM(F43:F47)</f>
        <v>2</v>
      </c>
      <c r="G48" s="36">
        <f>SUM(G43:G47)</f>
        <v>0</v>
      </c>
      <c r="H48" s="36">
        <f>SUM(H43:H47)</f>
        <v>525</v>
      </c>
      <c r="I48" s="36">
        <f>SUM(I43:I47)</f>
        <v>84</v>
      </c>
      <c r="J48" s="37">
        <f>ROUNDDOWN(H48/I48,2)</f>
        <v>6.25</v>
      </c>
      <c r="K48" s="36">
        <f>MAX(K43:K47)</f>
        <v>72</v>
      </c>
      <c r="L48" s="38"/>
    </row>
    <row r="49" spans="1:14" ht="4.5" customHeight="1" thickBot="1" x14ac:dyDescent="0.3">
      <c r="A49" s="40"/>
      <c r="B49" s="41"/>
      <c r="C49" s="40"/>
      <c r="D49" s="40"/>
      <c r="E49" s="40"/>
      <c r="F49" s="41"/>
      <c r="G49" s="41"/>
      <c r="H49" s="41"/>
      <c r="I49" s="41"/>
      <c r="J49" s="41"/>
      <c r="K49" s="41"/>
      <c r="L49" s="40"/>
    </row>
    <row r="50" spans="1:14" ht="6" customHeight="1" x14ac:dyDescent="0.25">
      <c r="F50" s="20"/>
      <c r="G50" s="20"/>
      <c r="H50" s="20"/>
      <c r="I50" s="20"/>
      <c r="J50" s="20"/>
      <c r="K50" s="20"/>
    </row>
    <row r="52" spans="1:14" ht="13.5" customHeight="1" x14ac:dyDescent="0.25">
      <c r="A52" s="21" t="s">
        <v>9</v>
      </c>
      <c r="B52" s="22" t="str">
        <f>VLOOKUP(L52,[2]LEDEN!A$1:E$65536,2,FALSE)</f>
        <v>GRYSON Dirk</v>
      </c>
      <c r="C52" s="21"/>
      <c r="D52" s="21"/>
      <c r="E52" s="21"/>
      <c r="F52" s="42" t="s">
        <v>10</v>
      </c>
      <c r="G52" s="43" t="str">
        <f>VLOOKUP(L52,[2]LEDEN!A$1:E$65536,3,FALSE)</f>
        <v>WOH</v>
      </c>
      <c r="H52" s="43"/>
      <c r="I52" s="42"/>
      <c r="J52" s="42"/>
      <c r="K52" s="42"/>
      <c r="L52" s="24">
        <v>6722</v>
      </c>
    </row>
    <row r="53" spans="1:14" ht="12.75" customHeight="1" x14ac:dyDescent="0.25">
      <c r="F53" s="20"/>
      <c r="G53" s="20"/>
      <c r="H53" s="20"/>
      <c r="I53" s="20"/>
      <c r="J53" s="20"/>
      <c r="K53" s="20"/>
    </row>
    <row r="54" spans="1:14" ht="6.75" hidden="1" customHeight="1" x14ac:dyDescent="0.25">
      <c r="F54" s="26" t="s">
        <v>11</v>
      </c>
      <c r="G54" s="26" t="s">
        <v>12</v>
      </c>
      <c r="H54" s="26">
        <v>2.2999999999999998</v>
      </c>
      <c r="I54" s="26" t="s">
        <v>13</v>
      </c>
      <c r="J54" s="28" t="s">
        <v>14</v>
      </c>
      <c r="K54" s="26" t="s">
        <v>15</v>
      </c>
      <c r="L54" s="26" t="s">
        <v>16</v>
      </c>
    </row>
    <row r="55" spans="1:14" ht="15.75" customHeight="1" x14ac:dyDescent="0.25">
      <c r="F55" s="26" t="s">
        <v>11</v>
      </c>
      <c r="G55" s="26" t="s">
        <v>12</v>
      </c>
      <c r="H55" s="26">
        <v>2.2999999999999998</v>
      </c>
      <c r="I55" s="26" t="s">
        <v>13</v>
      </c>
      <c r="J55" s="28" t="s">
        <v>14</v>
      </c>
      <c r="K55" s="26" t="s">
        <v>15</v>
      </c>
      <c r="L55" s="26" t="s">
        <v>16</v>
      </c>
    </row>
    <row r="56" spans="1:14" ht="16.5" customHeight="1" x14ac:dyDescent="0.25">
      <c r="B56" s="29">
        <v>1</v>
      </c>
      <c r="C56" s="30" t="str">
        <f>VLOOKUP(N56,[2]LEDEN!A$1:E$65536,2,FALSE)</f>
        <v>VAN GOETHEM Glenn</v>
      </c>
      <c r="D56" s="31"/>
      <c r="E56" s="31"/>
      <c r="F56" s="29">
        <v>0</v>
      </c>
      <c r="G56" s="29"/>
      <c r="H56" s="29">
        <v>111</v>
      </c>
      <c r="I56" s="29">
        <v>26</v>
      </c>
      <c r="J56" s="32">
        <f t="shared" ref="J56:J61" si="1">ROUNDDOWN(H56/I56,2)</f>
        <v>4.26</v>
      </c>
      <c r="K56" s="29">
        <v>20</v>
      </c>
      <c r="L56" s="33"/>
      <c r="N56">
        <v>4301</v>
      </c>
    </row>
    <row r="57" spans="1:14" x14ac:dyDescent="0.25">
      <c r="B57" s="29">
        <v>2</v>
      </c>
      <c r="C57" s="30" t="str">
        <f>VLOOKUP(N57,[2]LEDEN!A$1:E$65536,2,FALSE)</f>
        <v>DE BUSSCHER Walter</v>
      </c>
      <c r="D57" s="31"/>
      <c r="E57" s="31"/>
      <c r="F57" s="29">
        <v>0</v>
      </c>
      <c r="G57" s="29"/>
      <c r="H57" s="29">
        <v>112</v>
      </c>
      <c r="I57" s="29">
        <v>22</v>
      </c>
      <c r="J57" s="32">
        <f t="shared" si="1"/>
        <v>5.09</v>
      </c>
      <c r="K57" s="29">
        <v>20</v>
      </c>
      <c r="L57" s="49">
        <v>5</v>
      </c>
      <c r="N57">
        <v>9062</v>
      </c>
    </row>
    <row r="58" spans="1:14" x14ac:dyDescent="0.25">
      <c r="B58" s="29">
        <v>3</v>
      </c>
      <c r="C58" s="30" t="str">
        <f>VLOOKUP(N58,[2]LEDEN!A$1:E$65536,2,FALSE)</f>
        <v>VAN HEIRSEELE Roger</v>
      </c>
      <c r="D58" s="31"/>
      <c r="E58" s="31"/>
      <c r="F58" s="29">
        <v>0</v>
      </c>
      <c r="G58" s="29"/>
      <c r="H58" s="29">
        <v>109</v>
      </c>
      <c r="I58" s="29">
        <v>30</v>
      </c>
      <c r="J58" s="32">
        <f t="shared" si="1"/>
        <v>3.63</v>
      </c>
      <c r="K58" s="29">
        <v>22</v>
      </c>
      <c r="L58" s="49"/>
      <c r="N58">
        <v>9260</v>
      </c>
    </row>
    <row r="59" spans="1:14" x14ac:dyDescent="0.25">
      <c r="B59" s="29">
        <v>4</v>
      </c>
      <c r="C59" s="30" t="str">
        <f>VLOOKUP(N59,[2]LEDEN!A$1:E$65536,2,FALSE)</f>
        <v>VERPLANCKE Jean Paul</v>
      </c>
      <c r="D59" s="31"/>
      <c r="E59" s="31"/>
      <c r="F59" s="29">
        <v>0</v>
      </c>
      <c r="G59" s="29"/>
      <c r="H59" s="29">
        <v>104</v>
      </c>
      <c r="I59" s="29">
        <v>14</v>
      </c>
      <c r="J59" s="32">
        <f t="shared" si="1"/>
        <v>7.42</v>
      </c>
      <c r="K59" s="29">
        <v>38</v>
      </c>
      <c r="L59" s="49"/>
      <c r="N59">
        <v>4841</v>
      </c>
    </row>
    <row r="60" spans="1:14" hidden="1" x14ac:dyDescent="0.25">
      <c r="B60" s="29">
        <v>5</v>
      </c>
      <c r="C60" s="30" t="e">
        <f>VLOOKUP(N60,[2]LEDEN!A$1:E$65536,2,FALSE)</f>
        <v>#N/A</v>
      </c>
      <c r="D60" s="31"/>
      <c r="E60" s="31"/>
      <c r="F60" s="29"/>
      <c r="G60" s="29"/>
      <c r="H60" s="29">
        <f>G60/8*7</f>
        <v>0</v>
      </c>
      <c r="I60" s="29"/>
      <c r="J60" s="32" t="e">
        <f t="shared" si="1"/>
        <v>#DIV/0!</v>
      </c>
      <c r="K60" s="29"/>
      <c r="L60" s="49"/>
    </row>
    <row r="61" spans="1:14" x14ac:dyDescent="0.25">
      <c r="A61" s="34"/>
      <c r="B61" s="35"/>
      <c r="C61" s="34" t="s">
        <v>19</v>
      </c>
      <c r="D61" s="34"/>
      <c r="E61" s="34" t="s">
        <v>18</v>
      </c>
      <c r="F61" s="36">
        <f>SUM(F56:F60)</f>
        <v>0</v>
      </c>
      <c r="G61" s="36">
        <f>SUM(G56:G60)</f>
        <v>0</v>
      </c>
      <c r="H61" s="36">
        <f>SUM(H56:H60)</f>
        <v>436</v>
      </c>
      <c r="I61" s="36">
        <f>SUM(I56:I60)</f>
        <v>92</v>
      </c>
      <c r="J61" s="37">
        <f t="shared" si="1"/>
        <v>4.7300000000000004</v>
      </c>
      <c r="K61" s="36">
        <f>MAX(K56:K60)</f>
        <v>38</v>
      </c>
      <c r="L61" s="38"/>
    </row>
    <row r="62" spans="1:14" ht="4.5" customHeight="1" thickBot="1" x14ac:dyDescent="0.3">
      <c r="A62" s="40"/>
      <c r="B62" s="41"/>
      <c r="C62" s="40"/>
      <c r="D62" s="40"/>
      <c r="E62" s="40"/>
      <c r="F62" s="41"/>
      <c r="G62" s="41"/>
      <c r="H62" s="41"/>
      <c r="I62" s="41"/>
      <c r="J62" s="41"/>
      <c r="K62" s="41"/>
      <c r="L62" s="40"/>
    </row>
    <row r="63" spans="1:14" ht="6" customHeight="1" x14ac:dyDescent="0.25">
      <c r="F63" s="20"/>
      <c r="G63" s="20"/>
      <c r="H63" s="20"/>
      <c r="I63" s="20"/>
      <c r="J63" s="20"/>
      <c r="K63" s="20"/>
    </row>
    <row r="64" spans="1:14" ht="15.6" x14ac:dyDescent="0.3">
      <c r="C64" s="45">
        <f ca="1">TODAY()</f>
        <v>41634</v>
      </c>
      <c r="D64" s="45"/>
      <c r="I64" s="44" t="s">
        <v>20</v>
      </c>
      <c r="J64" s="46" t="s">
        <v>21</v>
      </c>
      <c r="K64" s="46"/>
      <c r="L64" s="46"/>
      <c r="M64" s="46"/>
    </row>
    <row r="65" spans="4:12" x14ac:dyDescent="0.25">
      <c r="I65" s="47" t="s">
        <v>22</v>
      </c>
      <c r="J65" s="47"/>
      <c r="K65" s="47"/>
      <c r="L65" s="47"/>
    </row>
    <row r="68" spans="4:12" x14ac:dyDescent="0.25">
      <c r="D68" t="s">
        <v>23</v>
      </c>
    </row>
    <row r="69" spans="4:12" x14ac:dyDescent="0.25">
      <c r="K69" t="s">
        <v>24</v>
      </c>
    </row>
    <row r="70" spans="4:12" x14ac:dyDescent="0.25">
      <c r="H70" t="s">
        <v>25</v>
      </c>
    </row>
  </sheetData>
  <mergeCells count="9">
    <mergeCell ref="C64:D64"/>
    <mergeCell ref="J64:M64"/>
    <mergeCell ref="I65:L65"/>
    <mergeCell ref="C3:D3"/>
    <mergeCell ref="L10:L13"/>
    <mergeCell ref="L21:L24"/>
    <mergeCell ref="L32:L35"/>
    <mergeCell ref="L44:L47"/>
    <mergeCell ref="L57:L60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2013-12-23T07:54:42Z</dcterms:created>
  <dcterms:modified xsi:type="dcterms:W3CDTF">2013-12-26T16:13:37Z</dcterms:modified>
</cp:coreProperties>
</file>