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<sst xmlns="http://schemas.openxmlformats.org/spreadsheetml/2006/main" count="69" uniqueCount="22">
  <si>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</si>
  <si>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</si>
  <si>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</si>
  <si>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</si>
  <si>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</t>
  </si>
  <si>
    <t xml:space="preserve">        KLEIN</t>
  </si>
  <si>
    <t>datum:</t>
  </si>
  <si>
    <t>Lokaal:</t>
  </si>
  <si>
    <t>K. SINT-NIKLASE BA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</si>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</sst>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kader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9">
      <selection activeCell="I73" sqref="I73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0">
        <v>41238</v>
      </c>
      <c r="D3" s="50"/>
      <c r="E3" s="11" t="s">
        <v>7</v>
      </c>
      <c r="F3" s="51" t="s">
        <v>8</v>
      </c>
      <c r="G3" s="51"/>
      <c r="H3" s="51"/>
      <c r="I3" s="51"/>
      <c r="J3" s="12"/>
      <c r="K3" s="52"/>
      <c r="L3" s="52"/>
      <c r="M3" s="53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DE RUYTE Tom</v>
      </c>
      <c r="C6" s="18"/>
      <c r="D6" s="18"/>
      <c r="E6" s="18"/>
      <c r="F6" s="18" t="s">
        <v>10</v>
      </c>
      <c r="G6" s="20" t="str">
        <f>VLOOKUP(L6,'[1]LEDEN'!A:E,3,FALSE)</f>
        <v>K.SNBA</v>
      </c>
      <c r="H6" s="20"/>
      <c r="I6" s="18"/>
      <c r="J6" s="18"/>
      <c r="K6" s="18"/>
      <c r="L6" s="21">
        <v>6743</v>
      </c>
    </row>
    <row r="7" ht="6" customHeight="1"/>
    <row r="8" spans="6:12" ht="12.7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DEDIER Georges</v>
      </c>
      <c r="D9" s="28"/>
      <c r="E9" s="28"/>
      <c r="F9" s="26">
        <v>2</v>
      </c>
      <c r="G9" s="26">
        <v>90</v>
      </c>
      <c r="H9" s="26">
        <f>G9/8*7</f>
        <v>78.75</v>
      </c>
      <c r="I9" s="26">
        <v>9</v>
      </c>
      <c r="J9" s="29">
        <f aca="true" t="shared" si="0" ref="J9:J14">ROUNDDOWN(H9/I9,2)</f>
        <v>8.75</v>
      </c>
      <c r="K9" s="26">
        <v>25</v>
      </c>
      <c r="L9" s="44">
        <v>1</v>
      </c>
      <c r="N9">
        <v>4768</v>
      </c>
    </row>
    <row r="10" spans="2:14" ht="15" customHeight="1">
      <c r="B10" s="26">
        <v>2</v>
      </c>
      <c r="C10" s="27" t="str">
        <f>VLOOKUP(N10,'[1]LEDEN'!A:E,2,FALSE)</f>
        <v>LAMMENS Wilfried</v>
      </c>
      <c r="D10" s="28"/>
      <c r="E10" s="28"/>
      <c r="F10" s="26">
        <v>2</v>
      </c>
      <c r="G10" s="26">
        <v>90</v>
      </c>
      <c r="H10" s="26">
        <f>G10/8*7</f>
        <v>78.75</v>
      </c>
      <c r="I10" s="26">
        <v>8</v>
      </c>
      <c r="J10" s="29">
        <f t="shared" si="0"/>
        <v>9.84</v>
      </c>
      <c r="K10" s="26">
        <v>29</v>
      </c>
      <c r="L10" s="45"/>
      <c r="N10">
        <v>8046</v>
      </c>
    </row>
    <row r="11" spans="2:14" ht="15" customHeight="1">
      <c r="B11" s="26">
        <v>3</v>
      </c>
      <c r="C11" s="27" t="str">
        <f>VLOOKUP(N11,'[1]LEDEN'!A:E,2,FALSE)</f>
        <v>MEULEMAN Rudy</v>
      </c>
      <c r="D11" s="28"/>
      <c r="E11" s="28"/>
      <c r="F11" s="26">
        <v>2</v>
      </c>
      <c r="G11" s="26">
        <v>90</v>
      </c>
      <c r="H11" s="26">
        <f>G11/8*7</f>
        <v>78.75</v>
      </c>
      <c r="I11" s="26">
        <v>9</v>
      </c>
      <c r="J11" s="29">
        <f t="shared" si="0"/>
        <v>8.75</v>
      </c>
      <c r="K11" s="26">
        <v>53</v>
      </c>
      <c r="L11" s="45"/>
      <c r="N11">
        <v>6428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5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3" ht="15" customHeight="1">
      <c r="A14" s="30"/>
      <c r="B14" s="31"/>
      <c r="C14" s="30" t="s">
        <v>17</v>
      </c>
      <c r="D14" s="30"/>
      <c r="E14" s="30" t="s">
        <v>18</v>
      </c>
      <c r="F14" s="32">
        <f>SUM(F9:F13)</f>
        <v>6</v>
      </c>
      <c r="G14" s="32">
        <f>SUM(G9:G13)</f>
        <v>270</v>
      </c>
      <c r="H14" s="32">
        <f>SUM(H9:H13)</f>
        <v>236.25</v>
      </c>
      <c r="I14" s="32">
        <f>SUM(I9:I13)</f>
        <v>26</v>
      </c>
      <c r="J14" s="33">
        <f t="shared" si="0"/>
        <v>9.08</v>
      </c>
      <c r="K14" s="32">
        <f>MAX(K9:K13)</f>
        <v>53</v>
      </c>
      <c r="L14" s="46"/>
      <c r="M14" s="34"/>
    </row>
    <row r="15" spans="1:12" ht="8.25" customHeight="1" thickBo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ht="7.5" customHeight="1"/>
    <row r="17" spans="1:12" ht="12.75">
      <c r="A17" s="18" t="s">
        <v>9</v>
      </c>
      <c r="B17" s="19" t="str">
        <f>VLOOKUP(L17,'[1]LEDEN'!A:E,2,FALSE)</f>
        <v>LAMMENS Wilfried</v>
      </c>
      <c r="C17" s="18"/>
      <c r="D17" s="18"/>
      <c r="E17" s="18"/>
      <c r="F17" s="18" t="s">
        <v>10</v>
      </c>
      <c r="G17" s="20" t="str">
        <f>VLOOKUP(L17,'[1]LEDEN'!A:E,3,FALSE)</f>
        <v>OS</v>
      </c>
      <c r="H17" s="20"/>
      <c r="I17" s="18"/>
      <c r="J17" s="18"/>
      <c r="K17" s="18"/>
      <c r="L17" s="21">
        <v>8046</v>
      </c>
    </row>
    <row r="18" ht="6" customHeight="1"/>
    <row r="19" spans="6:12" ht="12.75">
      <c r="F19" s="22" t="s">
        <v>11</v>
      </c>
      <c r="G19" s="23" t="s">
        <v>12</v>
      </c>
      <c r="H19" s="23">
        <v>2.3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2:14" ht="12.75">
      <c r="B20" s="26"/>
      <c r="C20" s="27" t="str">
        <f>VLOOKUP(N20,'[1]LEDEN'!A:E,2,FALSE)</f>
        <v>MEULEMAN Rudy</v>
      </c>
      <c r="D20" s="28"/>
      <c r="E20" s="28"/>
      <c r="F20" s="37">
        <v>0</v>
      </c>
      <c r="G20" s="37">
        <v>39</v>
      </c>
      <c r="H20" s="37">
        <f>G20/8*7</f>
        <v>34.125</v>
      </c>
      <c r="I20" s="37">
        <v>5</v>
      </c>
      <c r="J20" s="38">
        <f aca="true" t="shared" si="1" ref="J20:J25">ROUNDDOWN(H20/I20,2)</f>
        <v>6.82</v>
      </c>
      <c r="K20" s="37">
        <v>19</v>
      </c>
      <c r="L20" s="44">
        <v>2</v>
      </c>
      <c r="N20">
        <v>6428</v>
      </c>
    </row>
    <row r="21" spans="2:14" ht="12.75" customHeight="1">
      <c r="B21" s="26"/>
      <c r="C21" s="27" t="str">
        <f>VLOOKUP(N21,'[1]LEDEN'!A:E,2,FALSE)</f>
        <v>DE RUYTE Tom</v>
      </c>
      <c r="D21" s="28"/>
      <c r="E21" s="28"/>
      <c r="F21" s="37">
        <v>0</v>
      </c>
      <c r="G21" s="37">
        <v>55</v>
      </c>
      <c r="H21" s="37">
        <f>G21/8*7</f>
        <v>48.125</v>
      </c>
      <c r="I21" s="37">
        <v>8</v>
      </c>
      <c r="J21" s="38">
        <f t="shared" si="1"/>
        <v>6.01</v>
      </c>
      <c r="K21" s="37">
        <v>16</v>
      </c>
      <c r="L21" s="45"/>
      <c r="N21">
        <v>6743</v>
      </c>
    </row>
    <row r="22" spans="2:14" ht="12.75" customHeight="1">
      <c r="B22" s="26"/>
      <c r="C22" s="27" t="str">
        <f>VLOOKUP(N22,'[1]LEDEN'!A:E,2,FALSE)</f>
        <v>DEDIER Georges</v>
      </c>
      <c r="D22" s="28"/>
      <c r="E22" s="28"/>
      <c r="F22" s="37">
        <v>2</v>
      </c>
      <c r="G22" s="37">
        <v>90</v>
      </c>
      <c r="H22" s="37">
        <f>G22/8*7</f>
        <v>78.75</v>
      </c>
      <c r="I22" s="37">
        <v>4</v>
      </c>
      <c r="J22" s="38">
        <f t="shared" si="1"/>
        <v>19.68</v>
      </c>
      <c r="K22" s="37">
        <v>40</v>
      </c>
      <c r="L22" s="45"/>
      <c r="N22">
        <v>4768</v>
      </c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37"/>
      <c r="G23" s="37"/>
      <c r="H23" s="37">
        <f>G23/8*7</f>
        <v>0</v>
      </c>
      <c r="I23" s="37"/>
      <c r="J23" s="38" t="e">
        <f t="shared" si="1"/>
        <v>#DIV/0!</v>
      </c>
      <c r="K23" s="37"/>
      <c r="L23" s="45"/>
    </row>
    <row r="24" spans="2:12" ht="12.75" customHeight="1" hidden="1">
      <c r="B24" s="26"/>
      <c r="C24" s="27" t="e">
        <f>VLOOKUP(N24,'[1]LEDEN'!A:E,2,FALSE)</f>
        <v>#N/A</v>
      </c>
      <c r="D24" s="28"/>
      <c r="E24" s="28"/>
      <c r="F24" s="37"/>
      <c r="G24" s="37"/>
      <c r="H24" s="37">
        <f>G24/8*7</f>
        <v>0</v>
      </c>
      <c r="I24" s="37"/>
      <c r="J24" s="38" t="e">
        <f t="shared" si="1"/>
        <v>#DIV/0!</v>
      </c>
      <c r="K24" s="37"/>
      <c r="L24" s="45"/>
    </row>
    <row r="25" spans="1:12" ht="12.75">
      <c r="A25" s="30"/>
      <c r="B25" s="31"/>
      <c r="C25" s="30" t="s">
        <v>17</v>
      </c>
      <c r="D25" s="30"/>
      <c r="E25" s="30" t="s">
        <v>18</v>
      </c>
      <c r="F25" s="39">
        <f>SUM(F20:F24)</f>
        <v>2</v>
      </c>
      <c r="G25" s="39">
        <f>SUM(G20:G24)</f>
        <v>184</v>
      </c>
      <c r="H25" s="39">
        <f>SUM(H20:H24)</f>
        <v>161</v>
      </c>
      <c r="I25" s="39">
        <f>SUM(I20:I24)</f>
        <v>17</v>
      </c>
      <c r="J25" s="40">
        <f t="shared" si="1"/>
        <v>9.47</v>
      </c>
      <c r="K25" s="39">
        <f>MAX(K20:K24)</f>
        <v>40</v>
      </c>
      <c r="L25" s="46"/>
    </row>
    <row r="26" spans="1:12" ht="7.5" customHeight="1" thickBo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ht="3.75" customHeight="1"/>
    <row r="28" spans="1:12" ht="12.75">
      <c r="A28" s="18" t="s">
        <v>9</v>
      </c>
      <c r="B28" s="19" t="str">
        <f>VLOOKUP(L28,'[1]LEDEN'!A:E,2,FALSE)</f>
        <v>MEULEMAN Rudy</v>
      </c>
      <c r="C28" s="18"/>
      <c r="D28" s="18"/>
      <c r="E28" s="18"/>
      <c r="F28" s="18" t="s">
        <v>10</v>
      </c>
      <c r="G28" s="20" t="str">
        <f>VLOOKUP(L28,'[1]LEDEN'!A:E,3,FALSE)</f>
        <v>BvG</v>
      </c>
      <c r="H28" s="20"/>
      <c r="I28" s="18"/>
      <c r="J28" s="18"/>
      <c r="K28" s="18"/>
      <c r="L28" s="21">
        <v>6428</v>
      </c>
    </row>
    <row r="29" ht="7.5" customHeight="1"/>
    <row r="30" spans="6:12" ht="12.75">
      <c r="F30" s="22" t="s">
        <v>11</v>
      </c>
      <c r="G30" s="23" t="s">
        <v>12</v>
      </c>
      <c r="H30" s="23">
        <v>2.3</v>
      </c>
      <c r="I30" s="24" t="s">
        <v>13</v>
      </c>
      <c r="J30" s="25" t="s">
        <v>14</v>
      </c>
      <c r="K30" s="23" t="s">
        <v>15</v>
      </c>
      <c r="L30" s="23" t="s">
        <v>16</v>
      </c>
    </row>
    <row r="31" spans="2:14" ht="12.75">
      <c r="B31" s="26">
        <v>1</v>
      </c>
      <c r="C31" s="27" t="str">
        <f>VLOOKUP(N31,'[1]LEDEN'!A:E,2,FALSE)</f>
        <v>LAMMENS Wilfried</v>
      </c>
      <c r="D31" s="28"/>
      <c r="E31" s="28"/>
      <c r="F31" s="37">
        <v>2</v>
      </c>
      <c r="G31" s="37">
        <v>90</v>
      </c>
      <c r="H31" s="37">
        <f>G31/8*7</f>
        <v>78.75</v>
      </c>
      <c r="I31" s="37">
        <v>5</v>
      </c>
      <c r="J31" s="38">
        <f aca="true" t="shared" si="2" ref="J31:J36">ROUNDDOWN(H31/I31,2)</f>
        <v>15.75</v>
      </c>
      <c r="K31" s="37">
        <v>31</v>
      </c>
      <c r="L31" s="44">
        <v>3</v>
      </c>
      <c r="N31">
        <v>8046</v>
      </c>
    </row>
    <row r="32" spans="2:14" ht="12.75" customHeight="1">
      <c r="B32" s="26">
        <v>2</v>
      </c>
      <c r="C32" s="27" t="str">
        <f>VLOOKUP(N32,'[1]LEDEN'!A:E,2,FALSE)</f>
        <v>DEDIER Georges</v>
      </c>
      <c r="D32" s="28"/>
      <c r="E32" s="28"/>
      <c r="F32" s="37">
        <v>0</v>
      </c>
      <c r="G32" s="37">
        <v>31</v>
      </c>
      <c r="H32" s="37">
        <f>G32/8*7</f>
        <v>27.125</v>
      </c>
      <c r="I32" s="37">
        <v>8</v>
      </c>
      <c r="J32" s="38">
        <f t="shared" si="2"/>
        <v>3.39</v>
      </c>
      <c r="K32" s="37">
        <v>12</v>
      </c>
      <c r="L32" s="45"/>
      <c r="N32">
        <v>4768</v>
      </c>
    </row>
    <row r="33" spans="2:14" ht="12.75" customHeight="1">
      <c r="B33" s="26">
        <v>3</v>
      </c>
      <c r="C33" s="27" t="str">
        <f>VLOOKUP(N33,'[1]LEDEN'!A:E,2,FALSE)</f>
        <v>DE RUYTE Tom</v>
      </c>
      <c r="D33" s="28"/>
      <c r="E33" s="28"/>
      <c r="F33" s="37">
        <v>0</v>
      </c>
      <c r="G33" s="37">
        <v>61</v>
      </c>
      <c r="H33" s="37">
        <f>G33/8*7</f>
        <v>53.375</v>
      </c>
      <c r="I33" s="37">
        <v>9</v>
      </c>
      <c r="J33" s="38">
        <f t="shared" si="2"/>
        <v>5.93</v>
      </c>
      <c r="K33" s="37">
        <v>22</v>
      </c>
      <c r="L33" s="45"/>
      <c r="N33">
        <v>6743</v>
      </c>
    </row>
    <row r="34" spans="2:12" ht="12.75" customHeight="1" hidden="1">
      <c r="B34" s="26">
        <v>4</v>
      </c>
      <c r="C34" s="27" t="e">
        <f>VLOOKUP(N34,'[1]LEDEN'!A:E,2,FALSE)</f>
        <v>#N/A</v>
      </c>
      <c r="D34" s="28"/>
      <c r="E34" s="28"/>
      <c r="F34" s="37"/>
      <c r="G34" s="37"/>
      <c r="H34" s="37">
        <f>G34/8*7</f>
        <v>0</v>
      </c>
      <c r="I34" s="37"/>
      <c r="J34" s="38" t="e">
        <f t="shared" si="2"/>
        <v>#DIV/0!</v>
      </c>
      <c r="K34" s="37"/>
      <c r="L34" s="45"/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37"/>
      <c r="G35" s="37"/>
      <c r="H35" s="37">
        <f>G35/8*7</f>
        <v>0</v>
      </c>
      <c r="I35" s="37"/>
      <c r="J35" s="38" t="e">
        <f t="shared" si="2"/>
        <v>#DIV/0!</v>
      </c>
      <c r="K35" s="37"/>
      <c r="L35" s="45"/>
    </row>
    <row r="36" spans="1:12" ht="12.75">
      <c r="A36" s="30"/>
      <c r="B36" s="31"/>
      <c r="C36" s="30" t="s">
        <v>19</v>
      </c>
      <c r="D36" s="30"/>
      <c r="E36" s="30" t="s">
        <v>18</v>
      </c>
      <c r="F36" s="39">
        <f>SUM(F31:F35)</f>
        <v>2</v>
      </c>
      <c r="G36" s="39">
        <f>SUM(G31:G35)</f>
        <v>182</v>
      </c>
      <c r="H36" s="39">
        <f>SUM(H31:H35)</f>
        <v>159.25</v>
      </c>
      <c r="I36" s="39">
        <f>SUM(I31:I35)</f>
        <v>22</v>
      </c>
      <c r="J36" s="40">
        <f t="shared" si="2"/>
        <v>7.23</v>
      </c>
      <c r="K36" s="39">
        <f>MAX(K31:K35)</f>
        <v>31</v>
      </c>
      <c r="L36" s="46"/>
    </row>
    <row r="37" spans="1:12" ht="6.75" customHeight="1" thickBo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ht="6" customHeight="1"/>
    <row r="39" spans="1:12" ht="13.5" customHeight="1">
      <c r="A39" s="18" t="s">
        <v>9</v>
      </c>
      <c r="B39" s="19" t="str">
        <f>VLOOKUP(L39,'[1]LEDEN'!A:E,2,FALSE)</f>
        <v>DEDIER Georges</v>
      </c>
      <c r="C39" s="18"/>
      <c r="D39" s="18"/>
      <c r="E39" s="18"/>
      <c r="F39" s="18" t="s">
        <v>10</v>
      </c>
      <c r="G39" s="20" t="str">
        <f>VLOOKUP(L39,'[1]LEDEN'!A:E,3,FALSE)</f>
        <v>DOS</v>
      </c>
      <c r="H39" s="20"/>
      <c r="I39" s="18"/>
      <c r="J39" s="18"/>
      <c r="K39" s="18"/>
      <c r="L39" s="21">
        <v>4768</v>
      </c>
    </row>
    <row r="41" spans="6:12" ht="12.75">
      <c r="F41" s="22" t="s">
        <v>11</v>
      </c>
      <c r="G41" s="23" t="s">
        <v>12</v>
      </c>
      <c r="H41" s="23">
        <v>2.3</v>
      </c>
      <c r="I41" s="24" t="s">
        <v>13</v>
      </c>
      <c r="J41" s="25" t="s">
        <v>14</v>
      </c>
      <c r="K41" s="23" t="s">
        <v>15</v>
      </c>
      <c r="L41" s="23" t="s">
        <v>16</v>
      </c>
    </row>
    <row r="42" spans="2:14" ht="12.75">
      <c r="B42" s="26">
        <v>1</v>
      </c>
      <c r="C42" s="27" t="str">
        <f>VLOOKUP(N42,'[1]LEDEN'!A:E,2,FALSE)</f>
        <v>DE RUYTE Tom</v>
      </c>
      <c r="D42" s="28"/>
      <c r="E42" s="28"/>
      <c r="F42" s="37">
        <v>0</v>
      </c>
      <c r="G42" s="37">
        <v>47</v>
      </c>
      <c r="H42" s="37">
        <f>G42/8*7</f>
        <v>41.125</v>
      </c>
      <c r="I42" s="37">
        <v>9</v>
      </c>
      <c r="J42" s="38">
        <f aca="true" t="shared" si="3" ref="J42:J47">ROUNDDOWN(H42/I42,2)</f>
        <v>4.56</v>
      </c>
      <c r="K42" s="37">
        <v>20</v>
      </c>
      <c r="L42" s="44">
        <v>4</v>
      </c>
      <c r="N42">
        <v>6743</v>
      </c>
    </row>
    <row r="43" spans="2:14" ht="12.75" customHeight="1">
      <c r="B43" s="26">
        <v>2</v>
      </c>
      <c r="C43" s="27" t="str">
        <f>VLOOKUP(N43,'[1]LEDEN'!A:E,2,FALSE)</f>
        <v>MEULEMAN Rudy</v>
      </c>
      <c r="D43" s="28"/>
      <c r="E43" s="28"/>
      <c r="F43" s="37">
        <v>2</v>
      </c>
      <c r="G43" s="37">
        <v>90</v>
      </c>
      <c r="H43" s="37">
        <f>G43/8*7</f>
        <v>78.75</v>
      </c>
      <c r="I43" s="37">
        <v>8</v>
      </c>
      <c r="J43" s="38">
        <f t="shared" si="3"/>
        <v>9.84</v>
      </c>
      <c r="K43" s="37">
        <v>44</v>
      </c>
      <c r="L43" s="45"/>
      <c r="N43">
        <v>6428</v>
      </c>
    </row>
    <row r="44" spans="2:14" ht="12.75" customHeight="1">
      <c r="B44" s="26">
        <v>3</v>
      </c>
      <c r="C44" s="27" t="str">
        <f>VLOOKUP(N44,'[1]LEDEN'!A:E,2,FALSE)</f>
        <v>LAMMENS Wilfried</v>
      </c>
      <c r="D44" s="28"/>
      <c r="E44" s="28"/>
      <c r="F44" s="37">
        <v>0</v>
      </c>
      <c r="G44" s="37">
        <v>26</v>
      </c>
      <c r="H44" s="37">
        <f>G44/8*7</f>
        <v>22.75</v>
      </c>
      <c r="I44" s="37">
        <v>4</v>
      </c>
      <c r="J44" s="38">
        <f t="shared" si="3"/>
        <v>5.68</v>
      </c>
      <c r="K44" s="37">
        <v>16</v>
      </c>
      <c r="L44" s="45"/>
      <c r="N44">
        <v>8046</v>
      </c>
    </row>
    <row r="45" spans="2:12" ht="12.75" customHeight="1" hidden="1">
      <c r="B45" s="26">
        <v>4</v>
      </c>
      <c r="C45" s="27" t="e">
        <f>VLOOKUP(N45,'[1]LEDEN'!A:E,2,FALSE)</f>
        <v>#N/A</v>
      </c>
      <c r="D45" s="28"/>
      <c r="E45" s="28"/>
      <c r="F45" s="37"/>
      <c r="G45" s="37"/>
      <c r="H45" s="37">
        <f>G45/8*7</f>
        <v>0</v>
      </c>
      <c r="I45" s="37"/>
      <c r="J45" s="38" t="e">
        <f t="shared" si="3"/>
        <v>#DIV/0!</v>
      </c>
      <c r="K45" s="37"/>
      <c r="L45" s="45"/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37"/>
      <c r="G46" s="37"/>
      <c r="H46" s="37">
        <f>G46/8*7</f>
        <v>0</v>
      </c>
      <c r="I46" s="37"/>
      <c r="J46" s="38" t="e">
        <f t="shared" si="3"/>
        <v>#DIV/0!</v>
      </c>
      <c r="K46" s="37"/>
      <c r="L46" s="45"/>
    </row>
    <row r="47" spans="1:12" ht="12.75">
      <c r="A47" s="30"/>
      <c r="B47" s="31"/>
      <c r="C47" s="30" t="s">
        <v>19</v>
      </c>
      <c r="D47" s="30"/>
      <c r="E47" s="30" t="s">
        <v>18</v>
      </c>
      <c r="F47" s="39">
        <f>SUM(F42:F46)</f>
        <v>2</v>
      </c>
      <c r="G47" s="39">
        <f>SUM(G42:G46)</f>
        <v>163</v>
      </c>
      <c r="H47" s="39">
        <f>SUM(H42:H46)</f>
        <v>142.625</v>
      </c>
      <c r="I47" s="39">
        <f>SUM(I42:I46)</f>
        <v>21</v>
      </c>
      <c r="J47" s="40">
        <f t="shared" si="3"/>
        <v>6.79</v>
      </c>
      <c r="K47" s="39">
        <f>MAX(K42:K46)</f>
        <v>44</v>
      </c>
      <c r="L47" s="46"/>
    </row>
    <row r="48" spans="1:12" ht="4.5" customHeight="1" thickBo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ht="6" customHeight="1" hidden="1"/>
    <row r="50" spans="1:12" ht="12.75" hidden="1">
      <c r="A50" s="18" t="s">
        <v>9</v>
      </c>
      <c r="B50" s="19" t="e">
        <f>VLOOKUP(L50,'[1]LEDEN'!A:E,2,FALSE)</f>
        <v>#N/A</v>
      </c>
      <c r="C50" s="18"/>
      <c r="D50" s="18"/>
      <c r="E50" s="18"/>
      <c r="F50" s="18" t="s">
        <v>10</v>
      </c>
      <c r="G50" s="20" t="e">
        <f>VLOOKUP(L50,'[1]LEDEN'!A:E,3,FALSE)</f>
        <v>#N/A</v>
      </c>
      <c r="H50" s="20"/>
      <c r="I50" s="18"/>
      <c r="J50" s="18"/>
      <c r="K50" s="18"/>
      <c r="L50" s="21"/>
    </row>
    <row r="51" ht="6.75" customHeight="1" hidden="1"/>
    <row r="52" spans="6:12" ht="12.75" hidden="1">
      <c r="F52" s="22" t="s">
        <v>11</v>
      </c>
      <c r="G52" s="23" t="s">
        <v>12</v>
      </c>
      <c r="H52" s="23">
        <v>2.3</v>
      </c>
      <c r="I52" s="24" t="s">
        <v>13</v>
      </c>
      <c r="J52" s="25" t="s">
        <v>14</v>
      </c>
      <c r="K52" s="23" t="s">
        <v>15</v>
      </c>
      <c r="L52" s="23" t="s">
        <v>16</v>
      </c>
    </row>
    <row r="53" spans="2:12" ht="12.75" hidden="1">
      <c r="B53" s="26">
        <v>1</v>
      </c>
      <c r="C53" s="27" t="e">
        <f>VLOOKUP(N53,'[1]LEDEN'!A:E,2,FALSE)</f>
        <v>#N/A</v>
      </c>
      <c r="D53" s="28"/>
      <c r="E53" s="28"/>
      <c r="F53" s="37"/>
      <c r="G53" s="37"/>
      <c r="H53" s="37">
        <f>G53/8*7</f>
        <v>0</v>
      </c>
      <c r="I53" s="37"/>
      <c r="J53" s="38" t="e">
        <f aca="true" t="shared" si="4" ref="J53:J58">ROUNDDOWN(H53/I53,2)</f>
        <v>#DIV/0!</v>
      </c>
      <c r="K53" s="37"/>
      <c r="L53" s="41"/>
    </row>
    <row r="54" spans="2:12" ht="12.75" hidden="1">
      <c r="B54" s="26">
        <v>2</v>
      </c>
      <c r="C54" s="27" t="e">
        <f>VLOOKUP(N54,'[1]LEDEN'!A:E,2,FALSE)</f>
        <v>#N/A</v>
      </c>
      <c r="D54" s="28"/>
      <c r="E54" s="28"/>
      <c r="F54" s="37"/>
      <c r="G54" s="37"/>
      <c r="H54" s="37">
        <f>G54/8*7</f>
        <v>0</v>
      </c>
      <c r="I54" s="37"/>
      <c r="J54" s="38" t="e">
        <f t="shared" si="4"/>
        <v>#DIV/0!</v>
      </c>
      <c r="K54" s="37"/>
      <c r="L54" s="45"/>
    </row>
    <row r="55" spans="2:12" ht="12.75" hidden="1">
      <c r="B55" s="26">
        <v>3</v>
      </c>
      <c r="C55" s="27" t="e">
        <f>VLOOKUP(N55,'[1]LEDEN'!A:E,2,FALSE)</f>
        <v>#N/A</v>
      </c>
      <c r="D55" s="28"/>
      <c r="E55" s="28"/>
      <c r="F55" s="37"/>
      <c r="G55" s="37"/>
      <c r="H55" s="37">
        <f>G55/8*7</f>
        <v>0</v>
      </c>
      <c r="I55" s="37"/>
      <c r="J55" s="38" t="e">
        <f t="shared" si="4"/>
        <v>#DIV/0!</v>
      </c>
      <c r="K55" s="37"/>
      <c r="L55" s="45"/>
    </row>
    <row r="56" spans="2:12" ht="12.75" hidden="1">
      <c r="B56" s="26">
        <v>4</v>
      </c>
      <c r="C56" s="27" t="e">
        <f>VLOOKUP(N56,'[1]LEDEN'!A:E,2,FALSE)</f>
        <v>#N/A</v>
      </c>
      <c r="D56" s="28"/>
      <c r="E56" s="28"/>
      <c r="F56" s="37"/>
      <c r="G56" s="37"/>
      <c r="H56" s="37">
        <f>G56/8*7</f>
        <v>0</v>
      </c>
      <c r="I56" s="37"/>
      <c r="J56" s="38" t="e">
        <f t="shared" si="4"/>
        <v>#DIV/0!</v>
      </c>
      <c r="K56" s="37"/>
      <c r="L56" s="45"/>
    </row>
    <row r="57" spans="2:12" ht="12.75" hidden="1">
      <c r="B57" s="26">
        <v>5</v>
      </c>
      <c r="C57" s="27" t="e">
        <f>VLOOKUP(N57,'[1]LEDEN'!A:E,2,FALSE)</f>
        <v>#N/A</v>
      </c>
      <c r="D57" s="28"/>
      <c r="E57" s="28"/>
      <c r="F57" s="37"/>
      <c r="G57" s="37"/>
      <c r="H57" s="37">
        <f>G57/8*7</f>
        <v>0</v>
      </c>
      <c r="I57" s="37"/>
      <c r="J57" s="38" t="e">
        <f t="shared" si="4"/>
        <v>#DIV/0!</v>
      </c>
      <c r="K57" s="37"/>
      <c r="L57" s="45"/>
    </row>
    <row r="58" spans="1:12" ht="12.75" hidden="1">
      <c r="A58" s="30"/>
      <c r="B58" s="31"/>
      <c r="C58" s="30"/>
      <c r="D58" s="30"/>
      <c r="E58" s="30" t="s">
        <v>18</v>
      </c>
      <c r="F58" s="39">
        <f>SUM(F53:F57)</f>
        <v>0</v>
      </c>
      <c r="G58" s="39">
        <f>SUM(G53:G57)</f>
        <v>0</v>
      </c>
      <c r="H58" s="39">
        <f>SUM(H53:H57)</f>
        <v>0</v>
      </c>
      <c r="I58" s="39">
        <f>SUM(I53:I57)</f>
        <v>0</v>
      </c>
      <c r="J58" s="40" t="e">
        <f t="shared" si="4"/>
        <v>#DIV/0!</v>
      </c>
      <c r="K58" s="39">
        <f>MAX(K53:K57)</f>
        <v>0</v>
      </c>
      <c r="L58" s="42"/>
    </row>
    <row r="59" spans="1:12" ht="8.25" customHeight="1" hidden="1" thickBot="1">
      <c r="A59" s="35"/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ht="6" customHeight="1" hidden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18" t="s">
        <v>10</v>
      </c>
      <c r="G61" s="20" t="e">
        <f>VLOOKUP(L61,'[1]LEDEN'!A:E,3,FALSE)</f>
        <v>#N/A</v>
      </c>
      <c r="H61" s="20"/>
      <c r="I61" s="18"/>
      <c r="J61" s="18"/>
      <c r="K61" s="18"/>
      <c r="L61" s="21"/>
    </row>
    <row r="62" ht="12.75" hidden="1"/>
    <row r="63" spans="6:12" ht="12.75" hidden="1">
      <c r="F63" s="22" t="s">
        <v>11</v>
      </c>
      <c r="G63" s="23" t="s">
        <v>12</v>
      </c>
      <c r="H63" s="23">
        <v>2.3</v>
      </c>
      <c r="I63" s="24" t="s">
        <v>13</v>
      </c>
      <c r="J63" s="25" t="s">
        <v>14</v>
      </c>
      <c r="K63" s="23" t="s">
        <v>15</v>
      </c>
      <c r="L63" s="23" t="s">
        <v>16</v>
      </c>
    </row>
    <row r="64" spans="2:12" ht="12.75" hidden="1">
      <c r="B64" s="26">
        <v>1</v>
      </c>
      <c r="C64" s="27" t="e">
        <f>VLOOKUP(N64,'[1]LEDEN'!A:E,2,FALSE)</f>
        <v>#N/A</v>
      </c>
      <c r="D64" s="28"/>
      <c r="E64" s="28"/>
      <c r="F64" s="37"/>
      <c r="G64" s="37"/>
      <c r="H64" s="37">
        <f>G64/8*7</f>
        <v>0</v>
      </c>
      <c r="I64" s="37"/>
      <c r="J64" s="38" t="e">
        <f aca="true" t="shared" si="5" ref="J64:J69">ROUNDDOWN(H64/I64,2)</f>
        <v>#DIV/0!</v>
      </c>
      <c r="K64" s="37"/>
      <c r="L64" s="41"/>
    </row>
    <row r="65" spans="2:12" ht="12.75" hidden="1">
      <c r="B65" s="26">
        <v>2</v>
      </c>
      <c r="C65" s="27" t="e">
        <f>VLOOKUP(N65,'[1]LEDEN'!A:E,2,FALSE)</f>
        <v>#N/A</v>
      </c>
      <c r="D65" s="28"/>
      <c r="E65" s="28"/>
      <c r="F65" s="37"/>
      <c r="G65" s="37"/>
      <c r="H65" s="37">
        <f>G65/8*7</f>
        <v>0</v>
      </c>
      <c r="I65" s="37"/>
      <c r="J65" s="38" t="e">
        <f t="shared" si="5"/>
        <v>#DIV/0!</v>
      </c>
      <c r="K65" s="37"/>
      <c r="L65" s="45"/>
    </row>
    <row r="66" spans="2:12" ht="12.75" hidden="1">
      <c r="B66" s="26">
        <v>3</v>
      </c>
      <c r="C66" s="27" t="e">
        <f>VLOOKUP(N66,'[1]LEDEN'!A:E,2,FALSE)</f>
        <v>#N/A</v>
      </c>
      <c r="D66" s="28"/>
      <c r="E66" s="28"/>
      <c r="F66" s="37"/>
      <c r="G66" s="37"/>
      <c r="H66" s="37">
        <f>G66/8*7</f>
        <v>0</v>
      </c>
      <c r="I66" s="37"/>
      <c r="J66" s="38" t="e">
        <f t="shared" si="5"/>
        <v>#DIV/0!</v>
      </c>
      <c r="K66" s="37"/>
      <c r="L66" s="45"/>
    </row>
    <row r="67" spans="2:12" ht="12.75" hidden="1">
      <c r="B67" s="26">
        <v>4</v>
      </c>
      <c r="C67" s="27" t="e">
        <f>VLOOKUP(N67,'[1]LEDEN'!A:E,2,FALSE)</f>
        <v>#N/A</v>
      </c>
      <c r="D67" s="28"/>
      <c r="E67" s="28"/>
      <c r="F67" s="37"/>
      <c r="G67" s="37"/>
      <c r="H67" s="37">
        <f>G67/8*7</f>
        <v>0</v>
      </c>
      <c r="I67" s="37"/>
      <c r="J67" s="38" t="e">
        <f t="shared" si="5"/>
        <v>#DIV/0!</v>
      </c>
      <c r="K67" s="37"/>
      <c r="L67" s="45"/>
    </row>
    <row r="68" spans="2:12" ht="12.75" hidden="1">
      <c r="B68" s="26">
        <v>5</v>
      </c>
      <c r="C68" s="27" t="e">
        <f>VLOOKUP(N68,'[1]LEDEN'!A:E,2,FALSE)</f>
        <v>#N/A</v>
      </c>
      <c r="D68" s="28"/>
      <c r="E68" s="28"/>
      <c r="F68" s="37"/>
      <c r="G68" s="37"/>
      <c r="H68" s="37">
        <f>G68/8*7</f>
        <v>0</v>
      </c>
      <c r="I68" s="37"/>
      <c r="J68" s="38" t="e">
        <f t="shared" si="5"/>
        <v>#DIV/0!</v>
      </c>
      <c r="K68" s="37"/>
      <c r="L68" s="45"/>
    </row>
    <row r="69" spans="1:12" ht="12.75" hidden="1">
      <c r="A69" s="30"/>
      <c r="B69" s="31"/>
      <c r="C69" s="30"/>
      <c r="D69" s="30"/>
      <c r="E69" s="30" t="s">
        <v>18</v>
      </c>
      <c r="F69" s="39">
        <f>SUM(F64:F68)</f>
        <v>0</v>
      </c>
      <c r="G69" s="39">
        <f>SUM(G64:G68)</f>
        <v>0</v>
      </c>
      <c r="H69" s="39">
        <f>SUM(H64:H68)</f>
        <v>0</v>
      </c>
      <c r="I69" s="39">
        <f>SUM(I64:I68)</f>
        <v>0</v>
      </c>
      <c r="J69" s="40" t="e">
        <f t="shared" si="5"/>
        <v>#DIV/0!</v>
      </c>
      <c r="K69" s="39">
        <f>MAX(K64:K68)</f>
        <v>0</v>
      </c>
      <c r="L69" s="42"/>
    </row>
    <row r="70" spans="1:12" ht="6.75" customHeight="1" thickBot="1">
      <c r="A70" s="35"/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2" spans="3:13" ht="15.75">
      <c r="C72" s="47">
        <f ca="1">TODAY()</f>
        <v>41238</v>
      </c>
      <c r="D72" s="48"/>
      <c r="I72" s="43" t="s">
        <v>20</v>
      </c>
      <c r="J72" s="49" t="s">
        <v>21</v>
      </c>
      <c r="K72" s="49"/>
      <c r="L72" s="49"/>
      <c r="M72" s="49"/>
    </row>
  </sheetData>
  <sheetProtection/>
  <mergeCells count="11">
    <mergeCell ref="L31:L36"/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2012-11-25T19:41:35Z</dcterms:created>
  <dcterms:modified xsi:type="dcterms:W3CDTF">2012-11-25T19:47:10Z</dcterms:modified>
  <cp:category/>
  <cp:version/>
  <cp:contentType/>
  <cp:contentStatus/>
</cp:coreProperties>
</file>