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ewf7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<sst xmlns="http://schemas.openxmlformats.org/spreadsheetml/2006/main" count="62" uniqueCount="23">
  <si>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</si>
  <si>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</si>
  <si>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</si>
  <si>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</si>
  <si>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7° KLASSE VRIJSPEL</t>
  </si>
  <si>
    <t xml:space="preserve">        KLEIN</t>
  </si>
  <si>
    <t>datum:</t>
  </si>
  <si>
    <t>Lokaal:</t>
  </si>
  <si>
    <t>BC 'T OSKE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</si>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</sst>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27" fillId="0" borderId="0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2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6" fillId="0" borderId="2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BUYENS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2">
      <selection activeCell="F29" sqref="F29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40524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VAN PRAET  Bart</v>
      </c>
      <c r="C6" s="22"/>
      <c r="D6" s="22"/>
      <c r="E6" s="22"/>
      <c r="F6" s="22" t="s">
        <v>10</v>
      </c>
      <c r="G6" s="24" t="str">
        <f>VLOOKUP(L6,'[1]LEDEN'!A:E,3,FALSE)</f>
        <v>BC 'T OSKE</v>
      </c>
      <c r="H6" s="24"/>
      <c r="I6" s="22"/>
      <c r="J6" s="22"/>
      <c r="K6" s="22"/>
      <c r="L6" s="25">
        <v>8883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VAN DE MEERSCHE Ivan</v>
      </c>
      <c r="D9" s="32"/>
      <c r="E9" s="32"/>
      <c r="F9" s="30">
        <v>2</v>
      </c>
      <c r="G9" s="30"/>
      <c r="H9" s="30">
        <v>40</v>
      </c>
      <c r="I9" s="30">
        <v>15</v>
      </c>
      <c r="J9" s="33">
        <f aca="true" t="shared" si="0" ref="J9:J15">ROUNDDOWN(H9/I9,2)</f>
        <v>2.66</v>
      </c>
      <c r="K9" s="30">
        <v>10</v>
      </c>
      <c r="L9" s="34"/>
      <c r="N9">
        <v>7357</v>
      </c>
    </row>
    <row r="10" spans="2:14" ht="15" customHeight="1">
      <c r="B10" s="30">
        <v>2</v>
      </c>
      <c r="C10" s="31" t="str">
        <f>VLOOKUP(N10,'[1]LEDEN'!A:E,2,FALSE)</f>
        <v>COSYNS Marc</v>
      </c>
      <c r="D10" s="32"/>
      <c r="E10" s="32"/>
      <c r="F10" s="30">
        <v>2</v>
      </c>
      <c r="G10" s="30"/>
      <c r="H10" s="30">
        <v>40</v>
      </c>
      <c r="I10" s="30">
        <v>27</v>
      </c>
      <c r="J10" s="33">
        <f>ROUNDDOWN(H10/I10,2)</f>
        <v>1.48</v>
      </c>
      <c r="K10" s="30">
        <v>9</v>
      </c>
      <c r="L10" s="35">
        <v>1</v>
      </c>
      <c r="N10">
        <v>8352</v>
      </c>
    </row>
    <row r="11" spans="2:14" ht="15" customHeight="1">
      <c r="B11" s="30">
        <v>3</v>
      </c>
      <c r="C11" s="31" t="str">
        <f>VLOOKUP(N11,'[1]LEDEN'!A:E,2,FALSE)</f>
        <v>DE RUYTE Yvan</v>
      </c>
      <c r="D11" s="32"/>
      <c r="E11" s="32"/>
      <c r="F11" s="30">
        <v>2</v>
      </c>
      <c r="G11" s="30"/>
      <c r="H11" s="30">
        <v>40</v>
      </c>
      <c r="I11" s="30">
        <v>14</v>
      </c>
      <c r="J11" s="33">
        <f t="shared" si="0"/>
        <v>2.85</v>
      </c>
      <c r="K11" s="30">
        <v>15</v>
      </c>
      <c r="L11" s="35"/>
      <c r="N11">
        <v>4913</v>
      </c>
    </row>
    <row r="12" spans="2:14" ht="15" customHeight="1">
      <c r="B12" s="30">
        <v>4</v>
      </c>
      <c r="C12" s="31" t="str">
        <f>VLOOKUP(N12,'[1]LEDEN'!A:E,2,FALSE)</f>
        <v>DECOCK Johan</v>
      </c>
      <c r="D12" s="32"/>
      <c r="E12" s="32"/>
      <c r="F12" s="30">
        <v>2</v>
      </c>
      <c r="G12" s="30"/>
      <c r="H12" s="30">
        <v>40</v>
      </c>
      <c r="I12" s="30">
        <v>27</v>
      </c>
      <c r="J12" s="33">
        <f t="shared" si="0"/>
        <v>1.48</v>
      </c>
      <c r="K12" s="30">
        <v>7</v>
      </c>
      <c r="L12" s="35"/>
      <c r="N12">
        <v>8513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8" t="s">
        <v>17</v>
      </c>
      <c r="D14" s="36"/>
      <c r="E14" s="36" t="s">
        <v>18</v>
      </c>
      <c r="F14" s="30">
        <v>8</v>
      </c>
      <c r="G14" s="30"/>
      <c r="H14" s="30">
        <v>160</v>
      </c>
      <c r="I14" s="30">
        <v>83</v>
      </c>
      <c r="J14" s="33">
        <f t="shared" si="0"/>
        <v>1.92</v>
      </c>
      <c r="K14" s="30">
        <v>15</v>
      </c>
      <c r="L14" s="39"/>
      <c r="M14" s="40"/>
    </row>
    <row r="15" spans="2:11" s="36" customFormat="1" ht="8.25" customHeight="1">
      <c r="B15" s="37"/>
      <c r="F15" s="41"/>
      <c r="G15" s="41"/>
      <c r="H15" s="41"/>
      <c r="I15" s="41"/>
      <c r="J15" s="42"/>
      <c r="K15" s="41"/>
    </row>
    <row r="16" ht="7.5" customHeight="1"/>
    <row r="17" spans="1:12" ht="12.75">
      <c r="A17" s="22" t="s">
        <v>9</v>
      </c>
      <c r="B17" s="23" t="str">
        <f>VLOOKUP(L17,'[1]LEDEN'!A:E,2,FALSE)</f>
        <v>DE RUYTE Yvan</v>
      </c>
      <c r="C17" s="22"/>
      <c r="D17" s="22"/>
      <c r="E17" s="22"/>
      <c r="F17" s="22" t="s">
        <v>10</v>
      </c>
      <c r="G17" s="24" t="str">
        <f>VLOOKUP(L17,'[1]LEDEN'!A:E,3,FALSE)</f>
        <v>K. SINT-NIKLASE BA</v>
      </c>
      <c r="H17" s="24"/>
      <c r="I17" s="22"/>
      <c r="J17" s="22"/>
      <c r="K17" s="22"/>
      <c r="L17" s="25">
        <v>4913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s="43" customFormat="1" ht="12.75">
      <c r="B20" s="44">
        <v>1</v>
      </c>
      <c r="C20" s="45" t="str">
        <f>VLOOKUP(N20,'[1]LEDEN'!A:E,2,FALSE)</f>
        <v>VAN DE MEERSCHE Ivan</v>
      </c>
      <c r="D20" s="46"/>
      <c r="E20" s="46"/>
      <c r="F20" s="44">
        <v>2</v>
      </c>
      <c r="G20" s="44"/>
      <c r="H20" s="44">
        <v>40</v>
      </c>
      <c r="I20" s="44">
        <v>19</v>
      </c>
      <c r="J20" s="47">
        <f aca="true" t="shared" si="1" ref="J20:J25">ROUNDDOWN(H20/I20,2)</f>
        <v>2.1</v>
      </c>
      <c r="K20" s="44">
        <v>10</v>
      </c>
      <c r="L20" s="48"/>
      <c r="N20" s="43">
        <v>7357</v>
      </c>
    </row>
    <row r="21" spans="2:14" s="43" customFormat="1" ht="12.75" customHeight="1">
      <c r="B21" s="44">
        <v>2</v>
      </c>
      <c r="C21" s="45" t="str">
        <f>VLOOKUP(N21,'[1]LEDEN'!A:E,2,FALSE)</f>
        <v>COSYNS Marc</v>
      </c>
      <c r="D21" s="46"/>
      <c r="E21" s="46"/>
      <c r="F21" s="44">
        <v>2</v>
      </c>
      <c r="G21" s="44"/>
      <c r="H21" s="44">
        <v>40</v>
      </c>
      <c r="I21" s="44">
        <v>24</v>
      </c>
      <c r="J21" s="47">
        <f t="shared" si="1"/>
        <v>1.66</v>
      </c>
      <c r="K21" s="44">
        <v>8</v>
      </c>
      <c r="L21" s="49">
        <v>2</v>
      </c>
      <c r="N21" s="43">
        <v>8352</v>
      </c>
    </row>
    <row r="22" spans="2:14" s="43" customFormat="1" ht="12.75" customHeight="1">
      <c r="B22" s="44">
        <v>3</v>
      </c>
      <c r="C22" s="45" t="str">
        <f>VLOOKUP(N22,'[1]LEDEN'!A:E,2,FALSE)</f>
        <v>DE RUYTE Yvan</v>
      </c>
      <c r="D22" s="46"/>
      <c r="E22" s="46"/>
      <c r="F22" s="44">
        <v>0</v>
      </c>
      <c r="G22" s="44"/>
      <c r="H22" s="44">
        <v>32</v>
      </c>
      <c r="I22" s="44">
        <v>14</v>
      </c>
      <c r="J22" s="47">
        <f t="shared" si="1"/>
        <v>2.28</v>
      </c>
      <c r="K22" s="44">
        <v>7</v>
      </c>
      <c r="L22" s="49"/>
      <c r="N22" s="43">
        <v>4913</v>
      </c>
    </row>
    <row r="23" spans="2:14" s="43" customFormat="1" ht="12.75" customHeight="1">
      <c r="B23" s="44">
        <v>4</v>
      </c>
      <c r="C23" s="45" t="str">
        <f>VLOOKUP(N23,'[1]LEDEN'!A:E,2,FALSE)</f>
        <v>DECOCK Johan</v>
      </c>
      <c r="D23" s="46"/>
      <c r="E23" s="46"/>
      <c r="F23" s="44">
        <v>0</v>
      </c>
      <c r="G23" s="44"/>
      <c r="H23" s="44">
        <v>32</v>
      </c>
      <c r="I23" s="44">
        <v>23</v>
      </c>
      <c r="J23" s="47">
        <f t="shared" si="1"/>
        <v>1.39</v>
      </c>
      <c r="K23" s="44">
        <v>8</v>
      </c>
      <c r="L23" s="49"/>
      <c r="N23" s="43">
        <v>8513</v>
      </c>
    </row>
    <row r="24" spans="2:12" s="43" customFormat="1" ht="12.75" customHeight="1" hidden="1">
      <c r="B24" s="44"/>
      <c r="C24" s="45" t="e">
        <f>VLOOKUP(N24,'[1]LEDEN'!A:E,2,FALSE)</f>
        <v>#N/A</v>
      </c>
      <c r="D24" s="46"/>
      <c r="E24" s="46"/>
      <c r="F24" s="50"/>
      <c r="G24" s="50"/>
      <c r="H24" s="50">
        <f>G24/8*7</f>
        <v>0</v>
      </c>
      <c r="I24" s="50"/>
      <c r="J24" s="51" t="e">
        <f t="shared" si="1"/>
        <v>#DIV/0!</v>
      </c>
      <c r="K24" s="50"/>
      <c r="L24" s="49"/>
    </row>
    <row r="25" spans="1:12" ht="12.75">
      <c r="A25" s="36"/>
      <c r="B25" s="37"/>
      <c r="C25" s="38" t="s">
        <v>17</v>
      </c>
      <c r="D25" s="36"/>
      <c r="E25" s="36" t="s">
        <v>18</v>
      </c>
      <c r="F25" s="52">
        <f>SUM(F20:F24)</f>
        <v>4</v>
      </c>
      <c r="G25" s="52">
        <f>SUM(G20:G24)</f>
        <v>0</v>
      </c>
      <c r="H25" s="52">
        <f>SUM(H20:H24)</f>
        <v>144</v>
      </c>
      <c r="I25" s="52">
        <f>SUM(I20:I24)</f>
        <v>80</v>
      </c>
      <c r="J25" s="53">
        <f t="shared" si="1"/>
        <v>1.8</v>
      </c>
      <c r="K25" s="52">
        <f>MAX(K20:K24)</f>
        <v>10</v>
      </c>
      <c r="L25" s="39"/>
    </row>
    <row r="26" spans="1:12" ht="7.5" customHeight="1" thickBot="1">
      <c r="A26" s="54"/>
      <c r="B26" s="55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ht="3.75" customHeight="1"/>
    <row r="28" spans="1:12" ht="12.75">
      <c r="A28" s="22" t="s">
        <v>9</v>
      </c>
      <c r="B28" s="23" t="str">
        <f>VLOOKUP(L28,'[1]LEDEN'!A:E,2,FALSE)</f>
        <v>COSYNS Marc</v>
      </c>
      <c r="C28" s="22"/>
      <c r="D28" s="22"/>
      <c r="E28" s="22"/>
      <c r="F28" s="22" t="s">
        <v>10</v>
      </c>
      <c r="G28" s="24" t="str">
        <f>VLOOKUP(L28,'[1]LEDEN'!A:E,3,FALSE)</f>
        <v>K.BC ARGOS WESTVELD</v>
      </c>
      <c r="H28" s="24"/>
      <c r="I28" s="22"/>
      <c r="J28" s="22"/>
      <c r="K28" s="22"/>
      <c r="L28" s="25">
        <v>8352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s="43" customFormat="1" ht="12.75">
      <c r="B31" s="44">
        <v>1</v>
      </c>
      <c r="C31" s="45" t="str">
        <f>VLOOKUP(N31,'[1]LEDEN'!A:E,2,FALSE)</f>
        <v>DECOCK Johan</v>
      </c>
      <c r="D31" s="46"/>
      <c r="E31" s="46"/>
      <c r="F31" s="44">
        <v>2</v>
      </c>
      <c r="G31" s="44"/>
      <c r="H31" s="44">
        <v>40</v>
      </c>
      <c r="I31" s="44">
        <v>15</v>
      </c>
      <c r="J31" s="47">
        <f aca="true" t="shared" si="2" ref="J31:J36">ROUNDDOWN(H31/I31,2)</f>
        <v>2.66</v>
      </c>
      <c r="K31" s="44">
        <v>14</v>
      </c>
      <c r="L31" s="48"/>
      <c r="N31" s="43">
        <v>8513</v>
      </c>
    </row>
    <row r="32" spans="2:14" s="43" customFormat="1" ht="12.75" customHeight="1">
      <c r="B32" s="44">
        <v>2</v>
      </c>
      <c r="C32" s="45" t="str">
        <f>VLOOKUP(N32,'[1]LEDEN'!A:E,2,FALSE)</f>
        <v>VAN PRAET  Bart</v>
      </c>
      <c r="D32" s="46"/>
      <c r="E32" s="46"/>
      <c r="F32" s="44">
        <v>0</v>
      </c>
      <c r="G32" s="44"/>
      <c r="H32" s="44">
        <v>36</v>
      </c>
      <c r="I32" s="44">
        <v>27</v>
      </c>
      <c r="J32" s="47">
        <f t="shared" si="2"/>
        <v>1.33</v>
      </c>
      <c r="K32" s="44">
        <v>5</v>
      </c>
      <c r="L32" s="49">
        <v>3</v>
      </c>
      <c r="N32" s="43">
        <v>8883</v>
      </c>
    </row>
    <row r="33" spans="2:14" s="43" customFormat="1" ht="12.75" customHeight="1">
      <c r="B33" s="44">
        <v>3</v>
      </c>
      <c r="C33" s="45" t="str">
        <f>VLOOKUP(N33,'[1]LEDEN'!A:E,2,FALSE)</f>
        <v>VAN DE MEERSCHE Ivan</v>
      </c>
      <c r="D33" s="46"/>
      <c r="E33" s="46"/>
      <c r="F33" s="44">
        <v>0</v>
      </c>
      <c r="G33" s="44"/>
      <c r="H33" s="44">
        <v>29</v>
      </c>
      <c r="I33" s="44">
        <v>19</v>
      </c>
      <c r="J33" s="47">
        <f>ROUNDDOWN(H33/I33,2)</f>
        <v>1.52</v>
      </c>
      <c r="K33" s="44">
        <v>7</v>
      </c>
      <c r="L33" s="49"/>
      <c r="N33" s="43">
        <v>7357</v>
      </c>
    </row>
    <row r="34" spans="2:14" s="43" customFormat="1" ht="12.75" customHeight="1">
      <c r="B34" s="44">
        <v>4</v>
      </c>
      <c r="C34" s="45" t="str">
        <f>VLOOKUP(N34,'[1]LEDEN'!A:E,2,FALSE)</f>
        <v>DE RUYTE Yvan</v>
      </c>
      <c r="D34" s="46"/>
      <c r="E34" s="46"/>
      <c r="F34" s="44">
        <v>2</v>
      </c>
      <c r="G34" s="44"/>
      <c r="H34" s="44">
        <v>40</v>
      </c>
      <c r="I34" s="44">
        <v>23</v>
      </c>
      <c r="J34" s="47">
        <f t="shared" si="2"/>
        <v>1.73</v>
      </c>
      <c r="K34" s="44">
        <v>14</v>
      </c>
      <c r="L34" s="49"/>
      <c r="N34" s="43">
        <v>4913</v>
      </c>
    </row>
    <row r="35" spans="2:12" s="43" customFormat="1" ht="12.75" customHeight="1" hidden="1">
      <c r="B35" s="44">
        <v>5</v>
      </c>
      <c r="C35" s="45" t="e">
        <f>VLOOKUP(N35,'[1]LEDEN'!A:E,2,FALSE)</f>
        <v>#N/A</v>
      </c>
      <c r="D35" s="46"/>
      <c r="E35" s="46"/>
      <c r="F35" s="50"/>
      <c r="G35" s="50"/>
      <c r="H35" s="50">
        <f>G35/8*7</f>
        <v>0</v>
      </c>
      <c r="I35" s="50"/>
      <c r="J35" s="51" t="e">
        <f t="shared" si="2"/>
        <v>#DIV/0!</v>
      </c>
      <c r="K35" s="50"/>
      <c r="L35" s="49"/>
    </row>
    <row r="36" spans="1:12" ht="12.75">
      <c r="A36" s="36"/>
      <c r="B36" s="37"/>
      <c r="C36" s="38" t="s">
        <v>17</v>
      </c>
      <c r="D36" s="36"/>
      <c r="E36" s="36" t="s">
        <v>18</v>
      </c>
      <c r="F36" s="52">
        <f>SUM(F31:F35)</f>
        <v>4</v>
      </c>
      <c r="G36" s="52">
        <f>SUM(G31:G35)</f>
        <v>0</v>
      </c>
      <c r="H36" s="52">
        <f>SUM(H31:H35)</f>
        <v>145</v>
      </c>
      <c r="I36" s="52">
        <f>SUM(I31:I35)</f>
        <v>84</v>
      </c>
      <c r="J36" s="53">
        <f t="shared" si="2"/>
        <v>1.72</v>
      </c>
      <c r="K36" s="52">
        <f>MAX(K31:K35)</f>
        <v>14</v>
      </c>
      <c r="L36" s="39"/>
    </row>
    <row r="37" spans="1:12" ht="6.75" customHeight="1" thickBot="1">
      <c r="A37" s="54"/>
      <c r="B37" s="55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ht="6" customHeight="1"/>
    <row r="39" spans="1:12" ht="13.5" customHeight="1">
      <c r="A39" s="22" t="s">
        <v>9</v>
      </c>
      <c r="B39" s="23" t="str">
        <f>VLOOKUP(L39,'[1]LEDEN'!A:E,2,FALSE)</f>
        <v>VAN DE MEERSCHE Ivan</v>
      </c>
      <c r="C39" s="22"/>
      <c r="D39" s="22"/>
      <c r="E39" s="22"/>
      <c r="F39" s="22" t="s">
        <v>10</v>
      </c>
      <c r="G39" s="24" t="str">
        <f>VLOOKUP(L39,'[1]LEDEN'!A:E,3,FALSE)</f>
        <v>SINT-MARTINUS AALST</v>
      </c>
      <c r="H39" s="24"/>
      <c r="I39" s="22"/>
      <c r="J39" s="22"/>
      <c r="K39" s="22"/>
      <c r="L39" s="25">
        <v>7357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s="43" customFormat="1" ht="12.75">
      <c r="B42" s="44">
        <v>1</v>
      </c>
      <c r="C42" s="45" t="str">
        <f>VLOOKUP(N42,'[1]LEDEN'!A:E,2,FALSE)</f>
        <v>VAN PRAET  Bart</v>
      </c>
      <c r="D42" s="46"/>
      <c r="E42" s="46"/>
      <c r="F42" s="44">
        <v>0</v>
      </c>
      <c r="G42" s="44"/>
      <c r="H42" s="44">
        <v>34</v>
      </c>
      <c r="I42" s="44">
        <v>15</v>
      </c>
      <c r="J42" s="47">
        <f>ROUNDDOWN(H42/I42,2)</f>
        <v>2.26</v>
      </c>
      <c r="K42" s="44">
        <v>11</v>
      </c>
      <c r="L42" s="48"/>
      <c r="N42" s="43">
        <v>8883</v>
      </c>
    </row>
    <row r="43" spans="2:14" s="43" customFormat="1" ht="12.75" customHeight="1">
      <c r="B43" s="44">
        <v>2</v>
      </c>
      <c r="C43" s="45" t="str">
        <f>VLOOKUP(N43,'[1]LEDEN'!A:E,2,FALSE)</f>
        <v>DE RUYTE Yvan</v>
      </c>
      <c r="D43" s="46"/>
      <c r="E43" s="46"/>
      <c r="F43" s="44">
        <v>0</v>
      </c>
      <c r="G43" s="44"/>
      <c r="H43" s="44">
        <v>24</v>
      </c>
      <c r="I43" s="44">
        <v>24</v>
      </c>
      <c r="J43" s="47">
        <f>ROUNDDOWN(H43/I43,2)</f>
        <v>1</v>
      </c>
      <c r="K43" s="44">
        <v>5</v>
      </c>
      <c r="L43" s="49">
        <v>4</v>
      </c>
      <c r="N43" s="43">
        <v>4913</v>
      </c>
    </row>
    <row r="44" spans="2:14" s="43" customFormat="1" ht="12.75" customHeight="1">
      <c r="B44" s="44">
        <v>3</v>
      </c>
      <c r="C44" s="45" t="str">
        <f>VLOOKUP(N44,'[1]LEDEN'!A:E,2,FALSE)</f>
        <v>DECOCK Johan</v>
      </c>
      <c r="D44" s="46"/>
      <c r="E44" s="46"/>
      <c r="F44" s="44">
        <v>0</v>
      </c>
      <c r="G44" s="44"/>
      <c r="H44" s="44">
        <v>27</v>
      </c>
      <c r="I44" s="44">
        <v>22</v>
      </c>
      <c r="J44" s="47">
        <f>ROUNDDOWN(H44/I44,2)</f>
        <v>1.22</v>
      </c>
      <c r="K44" s="44">
        <v>5</v>
      </c>
      <c r="L44" s="49"/>
      <c r="N44" s="43">
        <v>8513</v>
      </c>
    </row>
    <row r="45" spans="2:14" s="43" customFormat="1" ht="12.75" customHeight="1">
      <c r="B45" s="44">
        <v>4</v>
      </c>
      <c r="C45" s="45" t="str">
        <f>VLOOKUP(N45,'[1]LEDEN'!A:E,2,FALSE)</f>
        <v>COSYNS Marc</v>
      </c>
      <c r="D45" s="46"/>
      <c r="E45" s="46"/>
      <c r="F45" s="44">
        <v>2</v>
      </c>
      <c r="G45" s="44"/>
      <c r="H45" s="44">
        <v>40</v>
      </c>
      <c r="I45" s="44">
        <v>19</v>
      </c>
      <c r="J45" s="47">
        <f>ROUNDDOWN(H45/I45,2)</f>
        <v>2.1</v>
      </c>
      <c r="K45" s="44">
        <v>7</v>
      </c>
      <c r="L45" s="49"/>
      <c r="N45" s="43">
        <v>8352</v>
      </c>
    </row>
    <row r="46" spans="2:12" s="43" customFormat="1" ht="12.75" customHeight="1" hidden="1">
      <c r="B46" s="44">
        <v>5</v>
      </c>
      <c r="C46" s="45" t="e">
        <f>VLOOKUP(N46,'[1]LEDEN'!A:E,2,FALSE)</f>
        <v>#N/A</v>
      </c>
      <c r="D46" s="46"/>
      <c r="E46" s="46"/>
      <c r="F46" s="50"/>
      <c r="G46" s="50"/>
      <c r="H46" s="50">
        <f>G46/8*7</f>
        <v>0</v>
      </c>
      <c r="I46" s="50"/>
      <c r="J46" s="51" t="e">
        <f>ROUNDDOWN(H46/I46,2)</f>
        <v>#DIV/0!</v>
      </c>
      <c r="K46" s="50"/>
      <c r="L46" s="49"/>
    </row>
    <row r="47" spans="1:12" ht="12.75">
      <c r="A47" s="36"/>
      <c r="B47" s="37"/>
      <c r="C47" s="38" t="s">
        <v>17</v>
      </c>
      <c r="D47" s="36"/>
      <c r="E47" s="36" t="s">
        <v>18</v>
      </c>
      <c r="F47" s="52">
        <f>SUM(F42:F46)</f>
        <v>2</v>
      </c>
      <c r="G47" s="52">
        <f>SUM(G42:G46)</f>
        <v>0</v>
      </c>
      <c r="H47" s="52">
        <f>SUM(H42:H46)</f>
        <v>125</v>
      </c>
      <c r="I47" s="52">
        <f>SUM(I42:I46)</f>
        <v>80</v>
      </c>
      <c r="J47" s="53">
        <f>ROUNDDOWN(H47/I47,2)</f>
        <v>1.56</v>
      </c>
      <c r="K47" s="52">
        <f>MAX(K42:K46)</f>
        <v>11</v>
      </c>
      <c r="L47" s="39"/>
    </row>
    <row r="48" spans="1:12" ht="4.5" customHeight="1" thickBot="1">
      <c r="A48" s="54"/>
      <c r="B48" s="55"/>
      <c r="C48" s="54"/>
      <c r="D48" s="54"/>
      <c r="E48" s="54"/>
      <c r="F48" s="54"/>
      <c r="G48" s="54"/>
      <c r="H48" s="54"/>
      <c r="I48" s="54"/>
      <c r="J48" s="54"/>
      <c r="K48" s="54"/>
      <c r="L48" s="54"/>
    </row>
    <row r="49" ht="6" customHeight="1"/>
    <row r="50" spans="1:12" ht="12.75">
      <c r="A50" s="22" t="s">
        <v>9</v>
      </c>
      <c r="B50" s="23" t="str">
        <f>VLOOKUP(L50,'[1]LEDEN'!A:E,2,FALSE)</f>
        <v>DECOCK Johan</v>
      </c>
      <c r="C50" s="22"/>
      <c r="D50" s="22"/>
      <c r="E50" s="22"/>
      <c r="F50" s="22" t="s">
        <v>10</v>
      </c>
      <c r="G50" s="24" t="str">
        <f>VLOOKUP(L50,'[1]LEDEN'!A:E,3,FALSE)</f>
        <v>K. BC DE GILDE HOGER OP KORTRIJK</v>
      </c>
      <c r="H50" s="24"/>
      <c r="I50" s="22"/>
      <c r="J50" s="22"/>
      <c r="K50" s="22"/>
      <c r="L50" s="25">
        <v>8513</v>
      </c>
    </row>
    <row r="51" ht="6.75" customHeight="1"/>
    <row r="52" spans="6:12" ht="12.75">
      <c r="F52" s="26" t="s">
        <v>11</v>
      </c>
      <c r="G52" s="27" t="s">
        <v>12</v>
      </c>
      <c r="H52" s="27">
        <v>2.3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2:14" s="43" customFormat="1" ht="12.75">
      <c r="B53" s="44">
        <v>1</v>
      </c>
      <c r="C53" s="45" t="str">
        <f>VLOOKUP(N53,'[1]LEDEN'!A:E,2,FALSE)</f>
        <v>DE RUYTE Yvan</v>
      </c>
      <c r="D53" s="46"/>
      <c r="E53" s="46"/>
      <c r="F53" s="44">
        <v>0</v>
      </c>
      <c r="G53" s="44"/>
      <c r="H53" s="44">
        <v>28</v>
      </c>
      <c r="I53" s="44">
        <v>19</v>
      </c>
      <c r="J53" s="47">
        <f aca="true" t="shared" si="3" ref="J53:J58">ROUNDDOWN(H53/I53,2)</f>
        <v>1.47</v>
      </c>
      <c r="K53" s="44">
        <v>7</v>
      </c>
      <c r="L53" s="48"/>
      <c r="N53" s="43">
        <v>4913</v>
      </c>
    </row>
    <row r="54" spans="2:14" s="43" customFormat="1" ht="12.75" customHeight="1">
      <c r="B54" s="44">
        <v>2</v>
      </c>
      <c r="C54" s="45" t="str">
        <f>VLOOKUP(N54,'[1]LEDEN'!A:E,2,FALSE)</f>
        <v>COSYNS Marc</v>
      </c>
      <c r="D54" s="46"/>
      <c r="E54" s="46"/>
      <c r="F54" s="44">
        <v>0</v>
      </c>
      <c r="G54" s="44"/>
      <c r="H54" s="44">
        <v>18</v>
      </c>
      <c r="I54" s="44">
        <v>15</v>
      </c>
      <c r="J54" s="47">
        <f t="shared" si="3"/>
        <v>1.2</v>
      </c>
      <c r="K54" s="44">
        <v>5</v>
      </c>
      <c r="L54" s="49">
        <v>5</v>
      </c>
      <c r="N54" s="43">
        <v>8352</v>
      </c>
    </row>
    <row r="55" spans="2:14" s="43" customFormat="1" ht="12.75" customHeight="1">
      <c r="B55" s="44">
        <v>3</v>
      </c>
      <c r="C55" s="45" t="str">
        <f>VLOOKUP(N55,'[1]LEDEN'!A:E,2,FALSE)</f>
        <v>VAN DE MEERSCHE Ivan</v>
      </c>
      <c r="D55" s="46"/>
      <c r="E55" s="46"/>
      <c r="F55" s="44">
        <v>2</v>
      </c>
      <c r="G55" s="44"/>
      <c r="H55" s="44">
        <v>40</v>
      </c>
      <c r="I55" s="44">
        <v>22</v>
      </c>
      <c r="J55" s="47">
        <f t="shared" si="3"/>
        <v>1.81</v>
      </c>
      <c r="K55" s="44">
        <v>6</v>
      </c>
      <c r="L55" s="49"/>
      <c r="N55" s="43">
        <v>7357</v>
      </c>
    </row>
    <row r="56" spans="2:14" s="43" customFormat="1" ht="12.75" customHeight="1">
      <c r="B56" s="44">
        <v>4</v>
      </c>
      <c r="C56" s="45" t="str">
        <f>VLOOKUP(N56,'[1]LEDEN'!A:E,2,FALSE)</f>
        <v>VAN PRAET  Bart</v>
      </c>
      <c r="D56" s="46"/>
      <c r="E56" s="46"/>
      <c r="F56" s="44">
        <v>0</v>
      </c>
      <c r="G56" s="44"/>
      <c r="H56" s="44">
        <v>38</v>
      </c>
      <c r="I56" s="44">
        <v>27</v>
      </c>
      <c r="J56" s="47">
        <f t="shared" si="3"/>
        <v>1.4</v>
      </c>
      <c r="K56" s="44">
        <v>5</v>
      </c>
      <c r="L56" s="49"/>
      <c r="N56" s="43">
        <v>8883</v>
      </c>
    </row>
    <row r="57" spans="2:12" s="43" customFormat="1" ht="12.75" customHeight="1" hidden="1">
      <c r="B57" s="44">
        <v>5</v>
      </c>
      <c r="C57" s="45" t="e">
        <f>VLOOKUP(N57,'[1]LEDEN'!A:E,2,FALSE)</f>
        <v>#N/A</v>
      </c>
      <c r="D57" s="46"/>
      <c r="E57" s="46"/>
      <c r="F57" s="50"/>
      <c r="G57" s="50"/>
      <c r="H57" s="50">
        <f>G57/8*7</f>
        <v>0</v>
      </c>
      <c r="I57" s="50"/>
      <c r="J57" s="51" t="e">
        <f t="shared" si="3"/>
        <v>#DIV/0!</v>
      </c>
      <c r="K57" s="50"/>
      <c r="L57" s="49"/>
    </row>
    <row r="58" spans="1:12" ht="12.75">
      <c r="A58" s="36"/>
      <c r="B58" s="37"/>
      <c r="C58" s="38" t="s">
        <v>19</v>
      </c>
      <c r="D58" s="36"/>
      <c r="E58" s="36" t="s">
        <v>18</v>
      </c>
      <c r="F58" s="52">
        <f>SUM(F53:F57)</f>
        <v>2</v>
      </c>
      <c r="G58" s="52">
        <f>SUM(G53:G57)</f>
        <v>0</v>
      </c>
      <c r="H58" s="52">
        <f>SUM(H53:H57)</f>
        <v>124</v>
      </c>
      <c r="I58" s="52">
        <f>SUM(I53:I57)</f>
        <v>83</v>
      </c>
      <c r="J58" s="53">
        <f t="shared" si="3"/>
        <v>1.49</v>
      </c>
      <c r="K58" s="52">
        <f>MAX(K53:K57)</f>
        <v>7</v>
      </c>
      <c r="L58" s="39"/>
    </row>
    <row r="59" spans="1:12" ht="8.25" customHeight="1" thickBot="1">
      <c r="A59" s="54"/>
      <c r="B59" s="55"/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ht="6" customHeight="1"/>
    <row r="62" spans="3:13" ht="15">
      <c r="C62" s="56">
        <f ca="1">TODAY()</f>
        <v>40525</v>
      </c>
      <c r="D62" s="57"/>
      <c r="I62" s="58" t="s">
        <v>20</v>
      </c>
      <c r="J62" s="59" t="s">
        <v>21</v>
      </c>
      <c r="K62" s="59"/>
      <c r="L62" s="59"/>
      <c r="M62" s="59"/>
    </row>
    <row r="63" spans="10:13" ht="12.75">
      <c r="J63" s="60" t="s">
        <v>22</v>
      </c>
      <c r="K63" s="61"/>
      <c r="L63" s="61"/>
      <c r="M63" s="61"/>
    </row>
  </sheetData>
  <sheetProtection/>
  <mergeCells count="11">
    <mergeCell ref="L43:L46"/>
    <mergeCell ref="L54:L57"/>
    <mergeCell ref="C62:D62"/>
    <mergeCell ref="J62:M62"/>
    <mergeCell ref="J63:M63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2010-12-13T07:13:24Z</dcterms:created>
  <dcterms:modified xsi:type="dcterms:W3CDTF">2010-12-13T07:14:08Z</dcterms:modified>
  <cp:category/>
  <cp:version/>
  <cp:contentType/>
  <cp:contentStatus/>
</cp:coreProperties>
</file>