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<sst xmlns="http://schemas.openxmlformats.org/spreadsheetml/2006/main" count="70" uniqueCount="23">
  <si>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</si>
  <si>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</si>
  <si>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</si>
  <si>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</si>
  <si>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</t>
  </si>
  <si>
    <t xml:space="preserve">        KLEIN</t>
  </si>
  <si>
    <t>datum:</t>
  </si>
  <si>
    <t>Lokaal:</t>
  </si>
  <si>
    <t>BC 'T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</si>
  <si>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</si>
  <si>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</si>
  <si>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</si>
  <si>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</si>
  <si>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</si>
  <si>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</si>
  <si>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</si>
  <si>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</si>
  <si>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</si>
  <si>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</si>
  <si>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</si>
  <si>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 xml:space="preserve">GSB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</si>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</sst>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K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40509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HAEGHEBAERT Eric</v>
      </c>
      <c r="C6" s="22"/>
      <c r="D6" s="22"/>
      <c r="E6" s="22"/>
      <c r="F6" s="22" t="s">
        <v>10</v>
      </c>
      <c r="G6" s="24" t="str">
        <f>VLOOKUP(L6,'[1]LEDEN'!A:E,3,FALSE)</f>
        <v>BC 'T OSKE</v>
      </c>
      <c r="H6" s="24"/>
      <c r="I6" s="22"/>
      <c r="J6" s="22"/>
      <c r="K6" s="22"/>
      <c r="L6" s="25">
        <v>4122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KERCKHOVEN Dirk</v>
      </c>
      <c r="D9" s="32"/>
      <c r="E9" s="32"/>
      <c r="F9" s="30">
        <v>2</v>
      </c>
      <c r="G9" s="30">
        <v>90</v>
      </c>
      <c r="H9" s="30">
        <f>G9/8*7</f>
        <v>78.75</v>
      </c>
      <c r="I9" s="30">
        <v>9</v>
      </c>
      <c r="J9" s="33">
        <f aca="true" t="shared" si="0" ref="J9:J14">ROUNDDOWN(H9/I9,2)</f>
        <v>8.75</v>
      </c>
      <c r="K9" s="30">
        <v>64</v>
      </c>
      <c r="L9" s="34">
        <v>1</v>
      </c>
      <c r="N9">
        <v>1215</v>
      </c>
    </row>
    <row r="10" spans="2:14" ht="15" customHeight="1">
      <c r="B10" s="30">
        <v>2</v>
      </c>
      <c r="C10" s="31" t="str">
        <f>VLOOKUP(N10,'[1]LEDEN'!A:E,2,FALSE)</f>
        <v>VAN HAELTER Richard</v>
      </c>
      <c r="D10" s="32"/>
      <c r="E10" s="32"/>
      <c r="F10" s="30">
        <v>2</v>
      </c>
      <c r="G10" s="30">
        <v>90</v>
      </c>
      <c r="H10" s="30">
        <f>G10/8*7</f>
        <v>78.75</v>
      </c>
      <c r="I10" s="30">
        <v>11</v>
      </c>
      <c r="J10" s="33">
        <f t="shared" si="0"/>
        <v>7.15</v>
      </c>
      <c r="K10" s="30">
        <v>39</v>
      </c>
      <c r="L10" s="35"/>
      <c r="N10">
        <v>6089</v>
      </c>
    </row>
    <row r="11" spans="2:14" ht="15" customHeight="1">
      <c r="B11" s="30">
        <v>3</v>
      </c>
      <c r="C11" s="31" t="str">
        <f>VLOOKUP(N11,'[1]LEDEN'!A:E,2,FALSE)</f>
        <v>DE MOOR Frederik</v>
      </c>
      <c r="D11" s="32"/>
      <c r="E11" s="32"/>
      <c r="F11" s="30">
        <v>2</v>
      </c>
      <c r="G11" s="30">
        <v>90</v>
      </c>
      <c r="H11" s="30">
        <f>G11/8*7</f>
        <v>78.75</v>
      </c>
      <c r="I11" s="30">
        <v>7</v>
      </c>
      <c r="J11" s="33">
        <f t="shared" si="0"/>
        <v>11.25</v>
      </c>
      <c r="K11" s="30">
        <v>43</v>
      </c>
      <c r="L11" s="35"/>
      <c r="N11">
        <v>4790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270</v>
      </c>
      <c r="H14" s="39">
        <f>SUM(H9:H13)</f>
        <v>236.25</v>
      </c>
      <c r="I14" s="39">
        <f>SUM(I9:I13)</f>
        <v>27</v>
      </c>
      <c r="J14" s="40">
        <f t="shared" si="0"/>
        <v>8.75</v>
      </c>
      <c r="K14" s="39">
        <f>MAX(K9:K13)</f>
        <v>64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DE MOOR Frederik</v>
      </c>
      <c r="C17" s="22"/>
      <c r="D17" s="22"/>
      <c r="E17" s="22"/>
      <c r="F17" s="22" t="s">
        <v>10</v>
      </c>
      <c r="G17" s="24" t="str">
        <f>VLOOKUP(L17,'[1]LEDEN'!A:E,3,FALSE)</f>
        <v>K. BC DE GILDE HOGER OP KORTRIJK</v>
      </c>
      <c r="H17" s="24"/>
      <c r="I17" s="22"/>
      <c r="J17" s="22"/>
      <c r="K17" s="22"/>
      <c r="L17" s="25">
        <v>4790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VAN HAELTER Richard</v>
      </c>
      <c r="D20" s="32"/>
      <c r="E20" s="32"/>
      <c r="F20" s="45">
        <v>2</v>
      </c>
      <c r="G20" s="45">
        <v>90</v>
      </c>
      <c r="H20" s="45">
        <f>G20/8*7</f>
        <v>78.75</v>
      </c>
      <c r="I20" s="45">
        <v>12</v>
      </c>
      <c r="J20" s="46">
        <f aca="true" t="shared" si="1" ref="J20:J25">ROUNDDOWN(H20/I20,2)</f>
        <v>6.56</v>
      </c>
      <c r="K20" s="45">
        <v>43</v>
      </c>
      <c r="L20" s="34">
        <v>2</v>
      </c>
      <c r="N20">
        <v>6089</v>
      </c>
    </row>
    <row r="21" spans="2:14" ht="12.75" customHeight="1">
      <c r="B21" s="30">
        <v>2</v>
      </c>
      <c r="C21" s="31" t="str">
        <f>VLOOKUP(N21,'[1]LEDEN'!A:E,2,FALSE)</f>
        <v>VAN KERCKHOVEN Dirk</v>
      </c>
      <c r="D21" s="32"/>
      <c r="E21" s="32"/>
      <c r="F21" s="45">
        <v>2</v>
      </c>
      <c r="G21" s="45">
        <v>90</v>
      </c>
      <c r="H21" s="45">
        <f>G21/8*7</f>
        <v>78.75</v>
      </c>
      <c r="I21" s="45">
        <v>14</v>
      </c>
      <c r="J21" s="46">
        <f t="shared" si="1"/>
        <v>5.62</v>
      </c>
      <c r="K21" s="45">
        <v>29</v>
      </c>
      <c r="L21" s="35"/>
      <c r="N21">
        <v>1215</v>
      </c>
    </row>
    <row r="22" spans="2:14" ht="12.75" customHeight="1">
      <c r="B22" s="30">
        <v>3</v>
      </c>
      <c r="C22" s="31" t="str">
        <f>VLOOKUP(N22,'[1]LEDEN'!A:E,2,FALSE)</f>
        <v>HAEGHEBAERT Eric</v>
      </c>
      <c r="D22" s="32"/>
      <c r="E22" s="32"/>
      <c r="F22" s="45">
        <v>0</v>
      </c>
      <c r="G22" s="45">
        <v>63</v>
      </c>
      <c r="H22" s="45">
        <f>G22/8*7</f>
        <v>55.125</v>
      </c>
      <c r="I22" s="45">
        <v>7</v>
      </c>
      <c r="J22" s="46">
        <f t="shared" si="1"/>
        <v>7.87</v>
      </c>
      <c r="K22" s="45">
        <v>25</v>
      </c>
      <c r="L22" s="35"/>
      <c r="N22">
        <v>4122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19</v>
      </c>
      <c r="D25" s="36"/>
      <c r="E25" s="36" t="s">
        <v>18</v>
      </c>
      <c r="F25" s="47">
        <f>SUM(F20:F24)</f>
        <v>4</v>
      </c>
      <c r="G25" s="47">
        <f>SUM(G20:G24)</f>
        <v>243</v>
      </c>
      <c r="H25" s="47">
        <f>SUM(H20:H24)</f>
        <v>212.625</v>
      </c>
      <c r="I25" s="47">
        <f>SUM(I20:I24)</f>
        <v>33</v>
      </c>
      <c r="J25" s="48">
        <f t="shared" si="1"/>
        <v>6.44</v>
      </c>
      <c r="K25" s="47">
        <f>MAX(K20:K24)</f>
        <v>43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VAN KERCKHOVEN Dirk</v>
      </c>
      <c r="C28" s="22"/>
      <c r="D28" s="22"/>
      <c r="E28" s="22"/>
      <c r="F28" s="22" t="s">
        <v>10</v>
      </c>
      <c r="G28" s="24" t="str">
        <f>VLOOKUP(L28,'[1]LEDEN'!A:E,3,FALSE)</f>
        <v>BC ' T SLEEPBOOTJE</v>
      </c>
      <c r="H28" s="24"/>
      <c r="I28" s="22"/>
      <c r="J28" s="22"/>
      <c r="K28" s="22"/>
      <c r="L28" s="25">
        <v>1215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HAEGHEBAERT Eric</v>
      </c>
      <c r="D31" s="32"/>
      <c r="E31" s="32"/>
      <c r="F31" s="45">
        <v>0</v>
      </c>
      <c r="G31" s="45">
        <v>89</v>
      </c>
      <c r="H31" s="45">
        <f>G31/8*7</f>
        <v>77.875</v>
      </c>
      <c r="I31" s="45">
        <v>9</v>
      </c>
      <c r="J31" s="46">
        <f aca="true" t="shared" si="2" ref="J31:J36">ROUNDDOWN(H31/I31,2)</f>
        <v>8.65</v>
      </c>
      <c r="K31" s="45">
        <v>65</v>
      </c>
      <c r="L31" s="34">
        <v>3</v>
      </c>
      <c r="N31">
        <v>4122</v>
      </c>
    </row>
    <row r="32" spans="2:14" ht="12.75" customHeight="1">
      <c r="B32" s="30">
        <v>2</v>
      </c>
      <c r="C32" s="31" t="str">
        <f>VLOOKUP(N32,'[1]LEDEN'!A:E,2,FALSE)</f>
        <v>DE MOOR Frederik</v>
      </c>
      <c r="D32" s="32"/>
      <c r="E32" s="32"/>
      <c r="F32" s="45">
        <v>0</v>
      </c>
      <c r="G32" s="45">
        <v>85</v>
      </c>
      <c r="H32" s="45">
        <f>G32/8*7</f>
        <v>74.375</v>
      </c>
      <c r="I32" s="45">
        <v>14</v>
      </c>
      <c r="J32" s="46">
        <f t="shared" si="2"/>
        <v>5.31</v>
      </c>
      <c r="K32" s="45">
        <v>32</v>
      </c>
      <c r="L32" s="35"/>
      <c r="N32">
        <v>4790</v>
      </c>
    </row>
    <row r="33" spans="2:14" ht="12.75" customHeight="1">
      <c r="B33" s="30">
        <v>3</v>
      </c>
      <c r="C33" s="31" t="str">
        <f>VLOOKUP(N33,'[1]LEDEN'!A:E,2,FALSE)</f>
        <v>VAN HAELTER Richard</v>
      </c>
      <c r="D33" s="32"/>
      <c r="E33" s="32"/>
      <c r="F33" s="45">
        <v>2</v>
      </c>
      <c r="G33" s="45">
        <v>90</v>
      </c>
      <c r="H33" s="45">
        <f>G33/8*7</f>
        <v>78.75</v>
      </c>
      <c r="I33" s="45">
        <v>11</v>
      </c>
      <c r="J33" s="46">
        <f t="shared" si="2"/>
        <v>7.15</v>
      </c>
      <c r="K33" s="45">
        <v>37</v>
      </c>
      <c r="L33" s="35"/>
      <c r="N33">
        <v>6089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47">
        <f>SUM(F31:F35)</f>
        <v>2</v>
      </c>
      <c r="G36" s="47">
        <f>SUM(G31:G35)</f>
        <v>264</v>
      </c>
      <c r="H36" s="47">
        <f>SUM(H31:H35)</f>
        <v>231</v>
      </c>
      <c r="I36" s="47">
        <f>SUM(I31:I35)</f>
        <v>34</v>
      </c>
      <c r="J36" s="48">
        <f t="shared" si="2"/>
        <v>6.79</v>
      </c>
      <c r="K36" s="47">
        <f>MAX(K31:K35)</f>
        <v>65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VAN HAELTER Richard</v>
      </c>
      <c r="C39" s="22"/>
      <c r="D39" s="22"/>
      <c r="E39" s="22"/>
      <c r="F39" s="22" t="s">
        <v>10</v>
      </c>
      <c r="G39" s="24" t="str">
        <f>VLOOKUP(L39,'[1]LEDEN'!A:E,3,FALSE)</f>
        <v>BC EDELWEISS EVERGEM</v>
      </c>
      <c r="H39" s="24"/>
      <c r="I39" s="22"/>
      <c r="J39" s="22"/>
      <c r="K39" s="22"/>
      <c r="L39" s="25">
        <v>6089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DE MOOR Frederik</v>
      </c>
      <c r="D42" s="32"/>
      <c r="E42" s="32"/>
      <c r="F42" s="45">
        <v>0</v>
      </c>
      <c r="G42" s="45">
        <v>71</v>
      </c>
      <c r="H42" s="45">
        <f>G42/8*7</f>
        <v>62.125</v>
      </c>
      <c r="I42" s="45">
        <v>12</v>
      </c>
      <c r="J42" s="46">
        <f aca="true" t="shared" si="3" ref="J42:J47">ROUNDDOWN(H42/I42,2)</f>
        <v>5.17</v>
      </c>
      <c r="K42" s="45">
        <v>20</v>
      </c>
      <c r="L42" s="34">
        <v>4</v>
      </c>
      <c r="N42">
        <v>4790</v>
      </c>
    </row>
    <row r="43" spans="2:14" ht="12.75" customHeight="1">
      <c r="B43" s="30">
        <v>2</v>
      </c>
      <c r="C43" s="31" t="str">
        <f>VLOOKUP(N43,'[1]LEDEN'!A:E,2,FALSE)</f>
        <v>HAEGHEBAERT Eric</v>
      </c>
      <c r="D43" s="32"/>
      <c r="E43" s="32"/>
      <c r="F43" s="45">
        <v>0</v>
      </c>
      <c r="G43" s="45">
        <v>42</v>
      </c>
      <c r="H43" s="45">
        <f>G43/8*7</f>
        <v>36.75</v>
      </c>
      <c r="I43" s="45">
        <v>11</v>
      </c>
      <c r="J43" s="46">
        <f t="shared" si="3"/>
        <v>3.34</v>
      </c>
      <c r="K43" s="45">
        <v>12</v>
      </c>
      <c r="L43" s="35"/>
      <c r="N43">
        <v>4122</v>
      </c>
    </row>
    <row r="44" spans="2:14" ht="12.75" customHeight="1">
      <c r="B44" s="30">
        <v>3</v>
      </c>
      <c r="C44" s="31" t="str">
        <f>VLOOKUP(N44,'[1]LEDEN'!A:E,2,FALSE)</f>
        <v>VAN KERCKHOVEN Dirk</v>
      </c>
      <c r="D44" s="32"/>
      <c r="E44" s="32"/>
      <c r="F44" s="45">
        <v>0</v>
      </c>
      <c r="G44" s="45">
        <v>84</v>
      </c>
      <c r="H44" s="45">
        <f>G44/8*7</f>
        <v>73.5</v>
      </c>
      <c r="I44" s="45">
        <v>11</v>
      </c>
      <c r="J44" s="46">
        <f t="shared" si="3"/>
        <v>6.68</v>
      </c>
      <c r="K44" s="45">
        <v>35</v>
      </c>
      <c r="L44" s="35"/>
      <c r="N44">
        <v>1215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19</v>
      </c>
      <c r="D47" s="36"/>
      <c r="E47" s="36" t="s">
        <v>18</v>
      </c>
      <c r="F47" s="47">
        <f>SUM(F42:F46)</f>
        <v>0</v>
      </c>
      <c r="G47" s="47">
        <f>SUM(G42:G46)</f>
        <v>197</v>
      </c>
      <c r="H47" s="47">
        <f>SUM(H42:H46)</f>
        <v>172.375</v>
      </c>
      <c r="I47" s="47">
        <f>SUM(I42:I46)</f>
        <v>34</v>
      </c>
      <c r="J47" s="48">
        <f t="shared" si="3"/>
        <v>5.06</v>
      </c>
      <c r="K47" s="47">
        <f>MAX(K42:K46)</f>
        <v>35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6.75" customHeight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40510</v>
      </c>
      <c r="D72" s="52"/>
      <c r="I72" s="53" t="s">
        <v>20</v>
      </c>
      <c r="J72" s="54" t="s">
        <v>21</v>
      </c>
      <c r="K72" s="54"/>
      <c r="L72" s="54"/>
      <c r="M72" s="54"/>
    </row>
    <row r="73" spans="9:13" ht="12.75">
      <c r="I73" s="55" t="s">
        <v>22</v>
      </c>
      <c r="J73" s="55"/>
      <c r="K73" s="55"/>
      <c r="L73" s="55"/>
      <c r="M73" s="55"/>
    </row>
  </sheetData>
  <sheetProtection/>
  <mergeCells count="12">
    <mergeCell ref="L42:L47"/>
    <mergeCell ref="L54:L57"/>
    <mergeCell ref="L65:L68"/>
    <mergeCell ref="C72:D72"/>
    <mergeCell ref="J72:M72"/>
    <mergeCell ref="I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2010-11-28T17:38:21Z</dcterms:created>
  <dcterms:modified xsi:type="dcterms:W3CDTF">2010-11-28T17:38:47Z</dcterms:modified>
  <cp:category/>
  <cp:version/>
  <cp:contentType/>
  <cp:contentStatus/>
</cp:coreProperties>
</file>