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949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<sst xmlns="http://schemas.openxmlformats.org/spreadsheetml/2006/main" count="73" uniqueCount="25">
  <si>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</si>
  <si>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</si>
  <si>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</si>
  <si>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</si>
  <si>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4° KLASSE DRIEBANDEN</t>
  </si>
  <si>
    <t>MATCH</t>
  </si>
  <si>
    <t>datum:</t>
  </si>
  <si>
    <t>8 &amp; 9/02/2014</t>
  </si>
  <si>
    <t>Lokaal:</t>
  </si>
  <si>
    <t>KBC GHOK &amp; CBC DLS</t>
  </si>
  <si>
    <t xml:space="preserve">District : </t>
  </si>
  <si>
    <t>zuidwestvl.</t>
  </si>
  <si>
    <t xml:space="preserve">Speler: </t>
  </si>
  <si>
    <t>Club:</t>
  </si>
  <si>
    <t>NS</t>
  </si>
  <si>
    <t>P.M.</t>
  </si>
  <si>
    <t>Caram:</t>
  </si>
  <si>
    <t>Beurten</t>
  </si>
  <si>
    <t>Gemiddelde</t>
  </si>
  <si>
    <t>Serie</t>
  </si>
  <si>
    <t>Pl.</t>
  </si>
  <si>
    <t>Totaal</t>
  </si>
  <si>
    <t>PROM</t>
  </si>
  <si>
    <t>M.G.</t>
  </si>
  <si>
    <t>O.G.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</si>
</sst>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right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45" fillId="0" borderId="18" xfId="0" applyFont="1" applyBorder="1" applyAlignment="1">
      <alignment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164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22" fillId="0" borderId="24" xfId="0" applyFont="1" applyBorder="1" applyAlignment="1">
      <alignment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60</xdr:row>
      <xdr:rowOff>0</xdr:rowOff>
    </xdr:from>
    <xdr:to>
      <xdr:col>12</xdr:col>
      <xdr:colOff>133350</xdr:colOff>
      <xdr:row>63</xdr:row>
      <xdr:rowOff>38100</xdr:rowOff>
    </xdr:to>
    <xdr:pic>
      <xdr:nvPicPr>
        <xdr:cNvPr id="1" name="Afbeelding 3" descr="C:\Users\FD01\AppData\Local\Microsoft\Windows\Temporary Internet Files\Content.Outlook\OSJ108GI\bann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8801100"/>
          <a:ext cx="5972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77</xdr:row>
      <xdr:rowOff>19050</xdr:rowOff>
    </xdr:from>
    <xdr:to>
      <xdr:col>12</xdr:col>
      <xdr:colOff>142875</xdr:colOff>
      <xdr:row>80</xdr:row>
      <xdr:rowOff>57150</xdr:rowOff>
    </xdr:to>
    <xdr:pic>
      <xdr:nvPicPr>
        <xdr:cNvPr id="2" name="Afbeelding 3" descr="C:\Users\FD01\AppData\Local\Microsoft\Windows\Temporary Internet Files\Content.Outlook\OSJ108GI\bann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2068175"/>
          <a:ext cx="5972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ISTRICTFINALES%20DRIEBANDEN%20M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  <sheetName val="Blad11"/>
    </sheetNames>
    <sheetDataSet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  <cell r="D173" t="str">
            <v>NS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  <cell r="D192" t="str">
            <v>NS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  <cell r="D199" t="str">
            <v>NS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  <cell r="D200" t="str">
            <v>NS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  <cell r="D206" t="str">
            <v>NS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  <cell r="D239" t="str">
            <v>NS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  <cell r="D241" t="str">
            <v>NS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  <cell r="D252" t="str">
            <v>NS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  <cell r="D263" t="str">
            <v>NS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  <cell r="D270" t="str">
            <v>NS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  <cell r="D272" t="str">
            <v>NS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  <cell r="D275" t="str">
            <v>NS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  <cell r="D285" t="str">
            <v>NS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  <cell r="D288" t="str">
            <v>NS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  <cell r="D335" t="str">
            <v>NS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  <cell r="D378" t="str">
            <v>NS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  <cell r="D413" t="str">
            <v>NS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  <cell r="D427" t="str">
            <v>NS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  <cell r="D438" t="str">
            <v>NS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  <cell r="D443" t="str">
            <v>NS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  <cell r="D448" t="str">
            <v>NS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  <cell r="D451" t="str">
            <v>NS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D453" t="str">
            <v>NS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  <cell r="D458" t="str">
            <v>NS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  <cell r="D487" t="str">
            <v>NS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  <cell r="D509" t="str">
            <v>NS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  <cell r="D514" t="str">
            <v>NS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  <cell r="D521" t="str">
            <v>NS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  <cell r="D523" t="str">
            <v>NS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  <cell r="D563" t="str">
            <v>NS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  <cell r="D570" t="str">
            <v>NS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  <cell r="D665" t="str">
            <v>NS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  <cell r="D666" t="str">
            <v>NS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5.00390625" style="0" customWidth="1"/>
    <col min="8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 t="s">
        <v>7</v>
      </c>
      <c r="D3" s="11"/>
      <c r="E3" s="12" t="s">
        <v>8</v>
      </c>
      <c r="F3" s="13" t="s">
        <v>9</v>
      </c>
      <c r="G3" s="13"/>
      <c r="H3" s="13"/>
      <c r="I3" s="13"/>
      <c r="J3" s="14" t="s">
        <v>10</v>
      </c>
      <c r="K3" s="15" t="s">
        <v>11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5">
      <c r="A6" s="22" t="s">
        <v>12</v>
      </c>
      <c r="B6" s="23" t="str">
        <f>VLOOKUP(L6,'[1]LEDEN'!A:E,2,FALSE)</f>
        <v>CORNELISSEN Jacky</v>
      </c>
      <c r="C6" s="22"/>
      <c r="D6" s="22"/>
      <c r="E6" s="22"/>
      <c r="F6" s="22" t="s">
        <v>13</v>
      </c>
      <c r="G6" s="24" t="str">
        <f>VLOOKUP(L6,'[1]LEDEN'!A:E,3,FALSE)</f>
        <v>KK</v>
      </c>
      <c r="H6" s="24"/>
      <c r="I6" s="22"/>
      <c r="J6" s="25" t="s">
        <v>14</v>
      </c>
      <c r="K6" s="22"/>
      <c r="L6" s="26">
        <v>2568</v>
      </c>
    </row>
    <row r="7" ht="6" customHeight="1"/>
    <row r="8" spans="6:12" ht="15">
      <c r="F8" s="27" t="s">
        <v>15</v>
      </c>
      <c r="G8" s="28" t="s">
        <v>16</v>
      </c>
      <c r="H8" s="28">
        <v>2.3</v>
      </c>
      <c r="I8" s="29" t="s">
        <v>17</v>
      </c>
      <c r="J8" s="30" t="s">
        <v>18</v>
      </c>
      <c r="K8" s="28" t="s">
        <v>19</v>
      </c>
      <c r="L8" s="28" t="s">
        <v>20</v>
      </c>
    </row>
    <row r="9" spans="2:14" ht="15" customHeight="1">
      <c r="B9" s="31">
        <v>1</v>
      </c>
      <c r="C9" s="32" t="str">
        <f>VLOOKUP(N9,'[1]LEDEN'!A:E,2,FALSE)</f>
        <v>COUCKE Gabriel</v>
      </c>
      <c r="D9" s="33"/>
      <c r="E9" s="33"/>
      <c r="F9" s="31">
        <v>2</v>
      </c>
      <c r="G9" s="31"/>
      <c r="H9" s="31">
        <v>18</v>
      </c>
      <c r="I9" s="31">
        <v>36</v>
      </c>
      <c r="J9" s="34">
        <f aca="true" t="shared" si="0" ref="J9:J14">ROUNDDOWN(H9/I9,3)</f>
        <v>0.5</v>
      </c>
      <c r="K9" s="31">
        <v>4</v>
      </c>
      <c r="L9" s="35"/>
      <c r="N9">
        <v>9077</v>
      </c>
    </row>
    <row r="10" spans="2:14" ht="15" customHeight="1">
      <c r="B10" s="31">
        <v>2</v>
      </c>
      <c r="C10" s="32" t="str">
        <f>VLOOKUP(N10,'[1]LEDEN'!A:E,2,FALSE)</f>
        <v>VERBRUGGHE Philippe</v>
      </c>
      <c r="D10" s="33"/>
      <c r="E10" s="33"/>
      <c r="F10" s="31">
        <v>1</v>
      </c>
      <c r="G10" s="31"/>
      <c r="H10" s="31">
        <v>18</v>
      </c>
      <c r="I10" s="31">
        <v>54</v>
      </c>
      <c r="J10" s="34">
        <f t="shared" si="0"/>
        <v>0.333</v>
      </c>
      <c r="K10" s="31">
        <v>3</v>
      </c>
      <c r="L10" s="36">
        <v>1</v>
      </c>
      <c r="N10">
        <v>9274</v>
      </c>
    </row>
    <row r="11" spans="2:14" ht="15" customHeight="1">
      <c r="B11" s="31">
        <v>3</v>
      </c>
      <c r="C11" s="32" t="str">
        <f>VLOOKUP(N11,'[1]LEDEN'!A:E,2,FALSE)</f>
        <v>VEYS Renzo</v>
      </c>
      <c r="D11" s="33"/>
      <c r="E11" s="33"/>
      <c r="F11" s="31">
        <v>2</v>
      </c>
      <c r="G11" s="31"/>
      <c r="H11" s="31">
        <v>18</v>
      </c>
      <c r="I11" s="31">
        <v>20</v>
      </c>
      <c r="J11" s="34">
        <f t="shared" si="0"/>
        <v>0.9</v>
      </c>
      <c r="K11" s="31">
        <v>3</v>
      </c>
      <c r="L11" s="36"/>
      <c r="N11">
        <v>8736</v>
      </c>
    </row>
    <row r="12" spans="2:14" ht="15" customHeight="1">
      <c r="B12" s="31">
        <v>4</v>
      </c>
      <c r="C12" s="32" t="str">
        <f>VLOOKUP(N12,'[1]LEDEN'!A:E,2,FALSE)</f>
        <v>DESBONNEZ Philippe</v>
      </c>
      <c r="D12" s="33"/>
      <c r="E12" s="33"/>
      <c r="F12" s="31">
        <v>2</v>
      </c>
      <c r="G12" s="31"/>
      <c r="H12" s="31">
        <v>18</v>
      </c>
      <c r="I12" s="31">
        <v>48</v>
      </c>
      <c r="J12" s="34">
        <f t="shared" si="0"/>
        <v>0.375</v>
      </c>
      <c r="K12" s="31">
        <v>3</v>
      </c>
      <c r="L12" s="36"/>
      <c r="N12">
        <v>4709</v>
      </c>
    </row>
    <row r="13" spans="2:12" ht="15" customHeight="1" hidden="1">
      <c r="B13" s="31">
        <v>5</v>
      </c>
      <c r="C13" s="32" t="e">
        <f>VLOOKUP(N13,'[1]LEDEN'!A:E,2,FALSE)</f>
        <v>#N/A</v>
      </c>
      <c r="D13" s="33"/>
      <c r="E13" s="33"/>
      <c r="F13" s="31"/>
      <c r="G13" s="31"/>
      <c r="H13" s="31">
        <f>G13/8*7</f>
        <v>0</v>
      </c>
      <c r="I13" s="31"/>
      <c r="J13" s="34" t="e">
        <f t="shared" si="0"/>
        <v>#DIV/0!</v>
      </c>
      <c r="K13" s="31"/>
      <c r="L13" s="36"/>
    </row>
    <row r="14" spans="1:13" ht="15" customHeight="1">
      <c r="A14" s="37"/>
      <c r="B14" s="38"/>
      <c r="C14" s="37"/>
      <c r="D14" s="37"/>
      <c r="E14" s="37" t="s">
        <v>21</v>
      </c>
      <c r="F14" s="39">
        <f>SUM(F9:F13)</f>
        <v>7</v>
      </c>
      <c r="G14" s="39">
        <f>SUM(G9:G13)</f>
        <v>0</v>
      </c>
      <c r="H14" s="39">
        <f>SUM(H9:H13)</f>
        <v>72</v>
      </c>
      <c r="I14" s="39">
        <f>SUM(I9:I13)</f>
        <v>158</v>
      </c>
      <c r="J14" s="40">
        <f t="shared" si="0"/>
        <v>0.455</v>
      </c>
      <c r="K14" s="39">
        <f>MAX(K9:K13)</f>
        <v>4</v>
      </c>
      <c r="L14" s="41" t="s">
        <v>22</v>
      </c>
      <c r="M14" s="42"/>
    </row>
    <row r="15" spans="1:12" ht="8.25" customHeight="1" thickBot="1">
      <c r="A15" s="43"/>
      <c r="B15" s="44"/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ht="7.5" customHeight="1"/>
    <row r="17" spans="1:12" ht="15">
      <c r="A17" s="22" t="s">
        <v>12</v>
      </c>
      <c r="B17" s="23" t="str">
        <f>VLOOKUP(L17,'[1]LEDEN'!A:E,2,FALSE)</f>
        <v>VERBRUGGHE Philippe</v>
      </c>
      <c r="C17" s="22"/>
      <c r="D17" s="22"/>
      <c r="E17" s="22"/>
      <c r="F17" s="22" t="s">
        <v>13</v>
      </c>
      <c r="G17" s="24" t="str">
        <f>VLOOKUP(L17,'[1]LEDEN'!A:E,3,FALSE)</f>
        <v>K.GHOK</v>
      </c>
      <c r="H17" s="24"/>
      <c r="I17" s="22"/>
      <c r="J17" s="22"/>
      <c r="K17" s="22"/>
      <c r="L17" s="26">
        <v>9274</v>
      </c>
    </row>
    <row r="18" ht="6" customHeight="1"/>
    <row r="19" spans="6:12" ht="15">
      <c r="F19" s="27" t="s">
        <v>15</v>
      </c>
      <c r="G19" s="28" t="s">
        <v>16</v>
      </c>
      <c r="H19" s="28">
        <v>2.3</v>
      </c>
      <c r="I19" s="29" t="s">
        <v>17</v>
      </c>
      <c r="J19" s="30" t="s">
        <v>18</v>
      </c>
      <c r="K19" s="28" t="s">
        <v>19</v>
      </c>
      <c r="L19" s="28" t="s">
        <v>20</v>
      </c>
    </row>
    <row r="20" spans="2:14" ht="15">
      <c r="B20" s="31">
        <v>1</v>
      </c>
      <c r="C20" s="32" t="str">
        <f>VLOOKUP(N20,'[1]LEDEN'!A:E,2,FALSE)</f>
        <v>CALLENS Filip</v>
      </c>
      <c r="D20" s="33"/>
      <c r="E20" s="33"/>
      <c r="F20" s="31">
        <v>0</v>
      </c>
      <c r="G20" s="31"/>
      <c r="H20" s="31">
        <v>15</v>
      </c>
      <c r="I20" s="31">
        <v>53</v>
      </c>
      <c r="J20" s="34">
        <f aca="true" t="shared" si="1" ref="J20:J25">ROUNDDOWN(H20/I20,3)</f>
        <v>0.283</v>
      </c>
      <c r="K20" s="31">
        <v>2</v>
      </c>
      <c r="L20" s="35"/>
      <c r="N20">
        <v>8704</v>
      </c>
    </row>
    <row r="21" spans="2:14" ht="15">
      <c r="B21" s="31">
        <v>2</v>
      </c>
      <c r="C21" s="32" t="str">
        <f>VLOOKUP(N21,'[1]LEDEN'!A:E,2,FALSE)</f>
        <v>CORNELISSEN Jacky</v>
      </c>
      <c r="D21" s="33"/>
      <c r="E21" s="33"/>
      <c r="F21" s="31">
        <v>1</v>
      </c>
      <c r="G21" s="31"/>
      <c r="H21" s="31">
        <v>18</v>
      </c>
      <c r="I21" s="31">
        <v>54</v>
      </c>
      <c r="J21" s="34">
        <f t="shared" si="1"/>
        <v>0.333</v>
      </c>
      <c r="K21" s="31">
        <v>4</v>
      </c>
      <c r="L21" s="36">
        <v>2</v>
      </c>
      <c r="N21">
        <v>2568</v>
      </c>
    </row>
    <row r="22" spans="2:14" ht="15">
      <c r="B22" s="31">
        <v>3</v>
      </c>
      <c r="C22" s="32" t="str">
        <f>VLOOKUP(N22,'[1]LEDEN'!A:E,2,FALSE)</f>
        <v>DESBONNEZ Philippe</v>
      </c>
      <c r="D22" s="33"/>
      <c r="E22" s="33"/>
      <c r="F22" s="31">
        <v>2</v>
      </c>
      <c r="G22" s="31"/>
      <c r="H22" s="31">
        <v>18</v>
      </c>
      <c r="I22" s="31">
        <v>30</v>
      </c>
      <c r="J22" s="34">
        <f t="shared" si="1"/>
        <v>0.6</v>
      </c>
      <c r="K22" s="31">
        <v>3</v>
      </c>
      <c r="L22" s="36"/>
      <c r="N22">
        <v>4709</v>
      </c>
    </row>
    <row r="23" spans="2:14" ht="15">
      <c r="B23" s="31">
        <v>4</v>
      </c>
      <c r="C23" s="32" t="str">
        <f>VLOOKUP(N23,'[1]LEDEN'!A:E,2,FALSE)</f>
        <v>COUCKE Gabriel</v>
      </c>
      <c r="D23" s="33"/>
      <c r="E23" s="33"/>
      <c r="F23" s="31">
        <v>2</v>
      </c>
      <c r="G23" s="31"/>
      <c r="H23" s="31">
        <v>18</v>
      </c>
      <c r="I23" s="31">
        <v>11</v>
      </c>
      <c r="J23" s="34">
        <f t="shared" si="1"/>
        <v>1.636</v>
      </c>
      <c r="K23" s="31">
        <v>5</v>
      </c>
      <c r="L23" s="36"/>
      <c r="N23">
        <v>9077</v>
      </c>
    </row>
    <row r="24" spans="2:12" ht="15" hidden="1">
      <c r="B24" s="31"/>
      <c r="C24" s="32" t="e">
        <f>VLOOKUP(N24,'[1]LEDEN'!A:E,2,FALSE)</f>
        <v>#N/A</v>
      </c>
      <c r="D24" s="33"/>
      <c r="E24" s="33"/>
      <c r="F24" s="31"/>
      <c r="G24" s="31"/>
      <c r="H24" s="31">
        <f>G24/8*7</f>
        <v>0</v>
      </c>
      <c r="I24" s="31"/>
      <c r="J24" s="34" t="e">
        <f t="shared" si="1"/>
        <v>#DIV/0!</v>
      </c>
      <c r="K24" s="31"/>
      <c r="L24" s="36"/>
    </row>
    <row r="25" spans="1:12" ht="15">
      <c r="A25" s="37"/>
      <c r="B25" s="38"/>
      <c r="C25" s="37"/>
      <c r="D25" s="37"/>
      <c r="E25" s="37" t="s">
        <v>21</v>
      </c>
      <c r="F25" s="39">
        <f>SUM(F20:F24)</f>
        <v>5</v>
      </c>
      <c r="G25" s="39">
        <f>SUM(G20:G24)</f>
        <v>0</v>
      </c>
      <c r="H25" s="39">
        <f>SUM(H20:H24)</f>
        <v>69</v>
      </c>
      <c r="I25" s="39">
        <f>SUM(I20:I24)</f>
        <v>148</v>
      </c>
      <c r="J25" s="40">
        <f t="shared" si="1"/>
        <v>0.466</v>
      </c>
      <c r="K25" s="39">
        <f>MAX(K20:K24)</f>
        <v>5</v>
      </c>
      <c r="L25" s="45" t="s">
        <v>22</v>
      </c>
    </row>
    <row r="26" spans="1:12" ht="7.5" customHeight="1" thickBot="1">
      <c r="A26" s="43"/>
      <c r="B26" s="44"/>
      <c r="C26" s="43"/>
      <c r="D26" s="43"/>
      <c r="E26" s="43"/>
      <c r="F26" s="44"/>
      <c r="G26" s="44"/>
      <c r="H26" s="44"/>
      <c r="I26" s="44"/>
      <c r="J26" s="44"/>
      <c r="K26" s="44"/>
      <c r="L26" s="43"/>
    </row>
    <row r="27" spans="6:11" ht="3.75" customHeight="1">
      <c r="F27" s="21"/>
      <c r="G27" s="21"/>
      <c r="H27" s="21"/>
      <c r="I27" s="21"/>
      <c r="J27" s="21"/>
      <c r="K27" s="21"/>
    </row>
    <row r="28" spans="1:12" ht="15">
      <c r="A28" s="22" t="s">
        <v>12</v>
      </c>
      <c r="B28" s="23" t="str">
        <f>VLOOKUP(L28,'[1]LEDEN'!A:E,2,FALSE)</f>
        <v>CALLENS Filip</v>
      </c>
      <c r="C28" s="22"/>
      <c r="D28" s="22"/>
      <c r="E28" s="22"/>
      <c r="F28" s="46" t="s">
        <v>13</v>
      </c>
      <c r="G28" s="47" t="str">
        <f>VLOOKUP(L28,'[1]LEDEN'!A:E,3,FALSE)</f>
        <v>DLS</v>
      </c>
      <c r="H28" s="47"/>
      <c r="I28" s="46"/>
      <c r="J28" s="46"/>
      <c r="K28" s="46"/>
      <c r="L28" s="26">
        <v>8704</v>
      </c>
    </row>
    <row r="29" spans="6:11" ht="7.5" customHeight="1">
      <c r="F29" s="21"/>
      <c r="G29" s="21"/>
      <c r="H29" s="21"/>
      <c r="I29" s="21"/>
      <c r="J29" s="21"/>
      <c r="K29" s="21"/>
    </row>
    <row r="30" spans="6:12" ht="15">
      <c r="F30" s="28" t="s">
        <v>15</v>
      </c>
      <c r="G30" s="28" t="s">
        <v>16</v>
      </c>
      <c r="H30" s="28">
        <v>2.3</v>
      </c>
      <c r="I30" s="28" t="s">
        <v>17</v>
      </c>
      <c r="J30" s="30" t="s">
        <v>18</v>
      </c>
      <c r="K30" s="28" t="s">
        <v>19</v>
      </c>
      <c r="L30" s="28" t="s">
        <v>20</v>
      </c>
    </row>
    <row r="31" spans="2:14" ht="15">
      <c r="B31" s="31">
        <v>1</v>
      </c>
      <c r="C31" s="32" t="str">
        <f>VLOOKUP(N31,'[1]LEDEN'!A:E,2,FALSE)</f>
        <v>VERBRUGGHE Philippe</v>
      </c>
      <c r="D31" s="33"/>
      <c r="E31" s="33"/>
      <c r="F31" s="31">
        <v>2</v>
      </c>
      <c r="G31" s="31"/>
      <c r="H31" s="31">
        <v>18</v>
      </c>
      <c r="I31" s="31">
        <v>53</v>
      </c>
      <c r="J31" s="34">
        <f aca="true" t="shared" si="2" ref="J31:J36">ROUNDDOWN(H31/I31,3)</f>
        <v>0.339</v>
      </c>
      <c r="K31" s="31">
        <v>4</v>
      </c>
      <c r="L31" s="35"/>
      <c r="N31">
        <v>9274</v>
      </c>
    </row>
    <row r="32" spans="2:14" ht="15">
      <c r="B32" s="31">
        <v>2</v>
      </c>
      <c r="C32" s="32" t="str">
        <f>VLOOKUP(N32,'[1]LEDEN'!A:E,2,FALSE)</f>
        <v>DESBONNEZ Philippe</v>
      </c>
      <c r="D32" s="33"/>
      <c r="E32" s="33"/>
      <c r="F32" s="31">
        <v>2</v>
      </c>
      <c r="G32" s="31"/>
      <c r="H32" s="31">
        <v>18</v>
      </c>
      <c r="I32" s="31">
        <v>44</v>
      </c>
      <c r="J32" s="34">
        <f t="shared" si="2"/>
        <v>0.409</v>
      </c>
      <c r="K32" s="31">
        <v>3</v>
      </c>
      <c r="L32" s="36">
        <v>3</v>
      </c>
      <c r="N32">
        <v>4709</v>
      </c>
    </row>
    <row r="33" spans="2:14" ht="15">
      <c r="B33" s="31">
        <v>3</v>
      </c>
      <c r="C33" s="32" t="str">
        <f>VLOOKUP(N33,'[1]LEDEN'!A:E,2,FALSE)</f>
        <v>COUCKE Gabriel</v>
      </c>
      <c r="D33" s="33"/>
      <c r="E33" s="33"/>
      <c r="F33" s="31">
        <v>0</v>
      </c>
      <c r="G33" s="31"/>
      <c r="H33" s="31">
        <v>17</v>
      </c>
      <c r="I33" s="31">
        <v>39</v>
      </c>
      <c r="J33" s="34">
        <f t="shared" si="2"/>
        <v>0.435</v>
      </c>
      <c r="K33" s="31">
        <v>2</v>
      </c>
      <c r="L33" s="36"/>
      <c r="N33">
        <v>9077</v>
      </c>
    </row>
    <row r="34" spans="2:14" ht="15">
      <c r="B34" s="31">
        <v>4</v>
      </c>
      <c r="C34" s="32" t="str">
        <f>VLOOKUP(N34,'[1]LEDEN'!A:E,2,FALSE)</f>
        <v>VEYS Renzo</v>
      </c>
      <c r="D34" s="33"/>
      <c r="E34" s="33"/>
      <c r="F34" s="31">
        <v>0</v>
      </c>
      <c r="G34" s="31"/>
      <c r="H34" s="31">
        <v>12</v>
      </c>
      <c r="I34" s="31">
        <v>33</v>
      </c>
      <c r="J34" s="34">
        <f t="shared" si="2"/>
        <v>0.363</v>
      </c>
      <c r="K34" s="31">
        <v>2</v>
      </c>
      <c r="L34" s="36"/>
      <c r="N34">
        <v>8736</v>
      </c>
    </row>
    <row r="35" spans="2:12" ht="15" hidden="1">
      <c r="B35" s="31">
        <v>5</v>
      </c>
      <c r="C35" s="32" t="e">
        <f>VLOOKUP(N35,'[1]LEDEN'!A:E,2,FALSE)</f>
        <v>#N/A</v>
      </c>
      <c r="D35" s="33"/>
      <c r="E35" s="33"/>
      <c r="F35" s="31"/>
      <c r="G35" s="31"/>
      <c r="H35" s="31">
        <f>G35/8*7</f>
        <v>0</v>
      </c>
      <c r="I35" s="31"/>
      <c r="J35" s="34" t="e">
        <f t="shared" si="2"/>
        <v>#DIV/0!</v>
      </c>
      <c r="K35" s="31"/>
      <c r="L35" s="36"/>
    </row>
    <row r="36" spans="1:12" ht="15">
      <c r="A36" s="37"/>
      <c r="B36" s="38"/>
      <c r="C36" s="37"/>
      <c r="D36" s="37"/>
      <c r="E36" s="37" t="s">
        <v>21</v>
      </c>
      <c r="F36" s="39">
        <f>SUM(F31:F35)</f>
        <v>4</v>
      </c>
      <c r="G36" s="39">
        <f>SUM(G31:G35)</f>
        <v>0</v>
      </c>
      <c r="H36" s="39">
        <f>SUM(H31:H35)</f>
        <v>65</v>
      </c>
      <c r="I36" s="39">
        <f>SUM(I31:I35)</f>
        <v>169</v>
      </c>
      <c r="J36" s="40">
        <f t="shared" si="2"/>
        <v>0.384</v>
      </c>
      <c r="K36" s="39">
        <f>MAX(K31:K35)</f>
        <v>4</v>
      </c>
      <c r="L36" s="45" t="s">
        <v>23</v>
      </c>
    </row>
    <row r="37" spans="1:12" ht="6.75" customHeight="1" thickBot="1">
      <c r="A37" s="43"/>
      <c r="B37" s="44"/>
      <c r="C37" s="43"/>
      <c r="D37" s="43"/>
      <c r="E37" s="43"/>
      <c r="F37" s="44"/>
      <c r="G37" s="44"/>
      <c r="H37" s="44"/>
      <c r="I37" s="44"/>
      <c r="J37" s="44"/>
      <c r="K37" s="44"/>
      <c r="L37" s="43"/>
    </row>
    <row r="38" spans="6:11" ht="6" customHeight="1">
      <c r="F38" s="21"/>
      <c r="G38" s="21"/>
      <c r="H38" s="21"/>
      <c r="I38" s="21"/>
      <c r="J38" s="21"/>
      <c r="K38" s="21"/>
    </row>
    <row r="39" spans="1:12" ht="13.5" customHeight="1">
      <c r="A39" s="22" t="s">
        <v>12</v>
      </c>
      <c r="B39" s="23" t="str">
        <f>VLOOKUP(L39,'[1]LEDEN'!A:E,2,FALSE)</f>
        <v>VEYS Renzo</v>
      </c>
      <c r="C39" s="22"/>
      <c r="D39" s="22"/>
      <c r="E39" s="22"/>
      <c r="F39" s="46" t="s">
        <v>13</v>
      </c>
      <c r="G39" s="47" t="str">
        <f>VLOOKUP(L39,'[1]LEDEN'!A:E,3,FALSE)</f>
        <v>K.GHOK</v>
      </c>
      <c r="H39" s="47"/>
      <c r="I39" s="46"/>
      <c r="J39" s="46"/>
      <c r="K39" s="46"/>
      <c r="L39" s="26">
        <v>8736</v>
      </c>
    </row>
    <row r="40" spans="6:11" ht="15">
      <c r="F40" s="21"/>
      <c r="G40" s="21"/>
      <c r="H40" s="21"/>
      <c r="I40" s="21"/>
      <c r="J40" s="21"/>
      <c r="K40" s="21"/>
    </row>
    <row r="41" spans="6:12" ht="15">
      <c r="F41" s="28" t="s">
        <v>15</v>
      </c>
      <c r="G41" s="28" t="s">
        <v>16</v>
      </c>
      <c r="H41" s="28">
        <v>2.3</v>
      </c>
      <c r="I41" s="28" t="s">
        <v>17</v>
      </c>
      <c r="J41" s="30" t="s">
        <v>18</v>
      </c>
      <c r="K41" s="28" t="s">
        <v>19</v>
      </c>
      <c r="L41" s="28" t="s">
        <v>20</v>
      </c>
    </row>
    <row r="42" spans="2:14" ht="15">
      <c r="B42" s="31">
        <v>1</v>
      </c>
      <c r="C42" s="32" t="str">
        <f>VLOOKUP(N42,'[1]LEDEN'!A:E,2,FALSE)</f>
        <v>DESBONNEZ Philippe</v>
      </c>
      <c r="D42" s="33"/>
      <c r="E42" s="33"/>
      <c r="F42" s="31">
        <v>2</v>
      </c>
      <c r="G42" s="31"/>
      <c r="H42" s="31">
        <v>18</v>
      </c>
      <c r="I42" s="31">
        <v>43</v>
      </c>
      <c r="J42" s="34">
        <f aca="true" t="shared" si="3" ref="J42:J47">ROUNDDOWN(H42/I42,3)</f>
        <v>0.418</v>
      </c>
      <c r="K42" s="31">
        <v>3</v>
      </c>
      <c r="L42" s="35"/>
      <c r="N42">
        <v>4709</v>
      </c>
    </row>
    <row r="43" spans="2:14" ht="15">
      <c r="B43" s="31">
        <v>2</v>
      </c>
      <c r="C43" s="32" t="str">
        <f>VLOOKUP(N43,'[1]LEDEN'!A:E,2,FALSE)</f>
        <v>COUCKE Gabriel</v>
      </c>
      <c r="D43" s="33"/>
      <c r="E43" s="33"/>
      <c r="F43" s="31">
        <v>0</v>
      </c>
      <c r="G43" s="31"/>
      <c r="H43" s="31">
        <v>14</v>
      </c>
      <c r="I43" s="31">
        <v>63</v>
      </c>
      <c r="J43" s="34">
        <f t="shared" si="3"/>
        <v>0.222</v>
      </c>
      <c r="K43" s="31">
        <v>2</v>
      </c>
      <c r="L43" s="36">
        <v>4</v>
      </c>
      <c r="N43">
        <v>9077</v>
      </c>
    </row>
    <row r="44" spans="2:14" ht="15">
      <c r="B44" s="31">
        <v>3</v>
      </c>
      <c r="C44" s="32" t="str">
        <f>VLOOKUP(N44,'[1]LEDEN'!A:E,2,FALSE)</f>
        <v>CORNELISSEN Jacky</v>
      </c>
      <c r="D44" s="33"/>
      <c r="E44" s="33"/>
      <c r="F44" s="31">
        <v>0</v>
      </c>
      <c r="G44" s="31"/>
      <c r="H44" s="31">
        <v>4</v>
      </c>
      <c r="I44" s="31">
        <v>20</v>
      </c>
      <c r="J44" s="34">
        <f t="shared" si="3"/>
        <v>0.2</v>
      </c>
      <c r="K44" s="31">
        <v>1</v>
      </c>
      <c r="L44" s="36"/>
      <c r="N44">
        <v>2568</v>
      </c>
    </row>
    <row r="45" spans="2:14" ht="15">
      <c r="B45" s="31">
        <v>4</v>
      </c>
      <c r="C45" s="32" t="str">
        <f>VLOOKUP(N45,'[1]LEDEN'!A:E,2,FALSE)</f>
        <v>CALLENS Filip</v>
      </c>
      <c r="D45" s="33"/>
      <c r="E45" s="33"/>
      <c r="F45" s="31">
        <v>2</v>
      </c>
      <c r="G45" s="31"/>
      <c r="H45" s="31">
        <v>18</v>
      </c>
      <c r="I45" s="31">
        <v>33</v>
      </c>
      <c r="J45" s="34">
        <f t="shared" si="3"/>
        <v>0.545</v>
      </c>
      <c r="K45" s="31">
        <v>3</v>
      </c>
      <c r="L45" s="36"/>
      <c r="N45">
        <v>8704</v>
      </c>
    </row>
    <row r="46" spans="2:12" ht="15" hidden="1">
      <c r="B46" s="31">
        <v>5</v>
      </c>
      <c r="C46" s="32" t="e">
        <f>VLOOKUP(N46,'[1]LEDEN'!A:E,2,FALSE)</f>
        <v>#N/A</v>
      </c>
      <c r="D46" s="33"/>
      <c r="E46" s="33"/>
      <c r="F46" s="31"/>
      <c r="G46" s="31"/>
      <c r="H46" s="31">
        <f>G46/8*7</f>
        <v>0</v>
      </c>
      <c r="I46" s="31"/>
      <c r="J46" s="34" t="e">
        <f t="shared" si="3"/>
        <v>#DIV/0!</v>
      </c>
      <c r="K46" s="31"/>
      <c r="L46" s="36"/>
    </row>
    <row r="47" spans="1:12" ht="15">
      <c r="A47" s="37"/>
      <c r="B47" s="38"/>
      <c r="C47" s="37"/>
      <c r="D47" s="37"/>
      <c r="E47" s="37" t="s">
        <v>21</v>
      </c>
      <c r="F47" s="39">
        <f>SUM(F42:F46)</f>
        <v>4</v>
      </c>
      <c r="G47" s="39">
        <f>SUM(G42:G46)</f>
        <v>0</v>
      </c>
      <c r="H47" s="39">
        <f>SUM(H42:H46)</f>
        <v>54</v>
      </c>
      <c r="I47" s="39">
        <f>SUM(I42:I46)</f>
        <v>159</v>
      </c>
      <c r="J47" s="40">
        <f t="shared" si="3"/>
        <v>0.339</v>
      </c>
      <c r="K47" s="39">
        <f>MAX(K42:K46)</f>
        <v>3</v>
      </c>
      <c r="L47" s="45" t="s">
        <v>23</v>
      </c>
    </row>
    <row r="48" spans="1:12" ht="4.5" customHeight="1" thickBot="1">
      <c r="A48" s="43"/>
      <c r="B48" s="44"/>
      <c r="C48" s="43"/>
      <c r="D48" s="43"/>
      <c r="E48" s="43"/>
      <c r="F48" s="44"/>
      <c r="G48" s="44"/>
      <c r="H48" s="44"/>
      <c r="I48" s="44"/>
      <c r="J48" s="44"/>
      <c r="K48" s="44"/>
      <c r="L48" s="43"/>
    </row>
    <row r="49" spans="6:11" ht="6" customHeight="1">
      <c r="F49" s="21"/>
      <c r="G49" s="21"/>
      <c r="H49" s="21"/>
      <c r="I49" s="21"/>
      <c r="J49" s="21"/>
      <c r="K49" s="21"/>
    </row>
    <row r="50" spans="1:12" ht="15">
      <c r="A50" s="22" t="s">
        <v>12</v>
      </c>
      <c r="B50" s="23" t="str">
        <f>VLOOKUP(L50,'[1]LEDEN'!A:E,2,FALSE)</f>
        <v>COUCKE Gabriel</v>
      </c>
      <c r="C50" s="22"/>
      <c r="D50" s="22"/>
      <c r="E50" s="22"/>
      <c r="F50" s="46" t="s">
        <v>13</v>
      </c>
      <c r="G50" s="47" t="str">
        <f>VLOOKUP(L50,'[1]LEDEN'!A:E,3,FALSE)</f>
        <v>RT</v>
      </c>
      <c r="H50" s="47"/>
      <c r="I50" s="46"/>
      <c r="J50" s="46"/>
      <c r="K50" s="46"/>
      <c r="L50" s="26">
        <v>9077</v>
      </c>
    </row>
    <row r="51" spans="6:11" ht="6.75" customHeight="1">
      <c r="F51" s="21"/>
      <c r="G51" s="21"/>
      <c r="H51" s="21"/>
      <c r="I51" s="21"/>
      <c r="J51" s="21"/>
      <c r="K51" s="21"/>
    </row>
    <row r="52" spans="6:12" ht="15">
      <c r="F52" s="28" t="s">
        <v>15</v>
      </c>
      <c r="G52" s="28" t="s">
        <v>16</v>
      </c>
      <c r="H52" s="28">
        <v>2.3</v>
      </c>
      <c r="I52" s="28" t="s">
        <v>17</v>
      </c>
      <c r="J52" s="30" t="s">
        <v>18</v>
      </c>
      <c r="K52" s="28" t="s">
        <v>19</v>
      </c>
      <c r="L52" s="28" t="s">
        <v>20</v>
      </c>
    </row>
    <row r="53" spans="2:14" ht="15">
      <c r="B53" s="31">
        <v>1</v>
      </c>
      <c r="C53" s="32" t="str">
        <f>VLOOKUP(N53,'[1]LEDEN'!A:E,2,FALSE)</f>
        <v>CORNELISSEN Jacky</v>
      </c>
      <c r="D53" s="33"/>
      <c r="E53" s="33"/>
      <c r="F53" s="31">
        <v>0</v>
      </c>
      <c r="G53" s="31"/>
      <c r="H53" s="31">
        <v>7</v>
      </c>
      <c r="I53" s="31">
        <v>36</v>
      </c>
      <c r="J53" s="34">
        <f aca="true" t="shared" si="4" ref="J53:J58">ROUNDDOWN(H53/I53,3)</f>
        <v>0.194</v>
      </c>
      <c r="K53" s="31">
        <v>2</v>
      </c>
      <c r="L53" s="35"/>
      <c r="N53">
        <v>2568</v>
      </c>
    </row>
    <row r="54" spans="2:14" ht="15">
      <c r="B54" s="31">
        <v>2</v>
      </c>
      <c r="C54" s="32" t="str">
        <f>VLOOKUP(N54,'[1]LEDEN'!A:E,2,FALSE)</f>
        <v>VEYS Renzo</v>
      </c>
      <c r="D54" s="33"/>
      <c r="E54" s="33"/>
      <c r="F54" s="31">
        <v>2</v>
      </c>
      <c r="G54" s="31"/>
      <c r="H54" s="31">
        <v>18</v>
      </c>
      <c r="I54" s="31">
        <v>63</v>
      </c>
      <c r="J54" s="34">
        <f t="shared" si="4"/>
        <v>0.285</v>
      </c>
      <c r="K54" s="31">
        <v>4</v>
      </c>
      <c r="L54" s="36">
        <v>5</v>
      </c>
      <c r="N54">
        <v>8736</v>
      </c>
    </row>
    <row r="55" spans="2:14" ht="15">
      <c r="B55" s="31">
        <v>3</v>
      </c>
      <c r="C55" s="32" t="str">
        <f>VLOOKUP(N55,'[1]LEDEN'!A:E,2,FALSE)</f>
        <v>CALLENS Filip</v>
      </c>
      <c r="D55" s="33"/>
      <c r="E55" s="33"/>
      <c r="F55" s="31">
        <v>2</v>
      </c>
      <c r="G55" s="31"/>
      <c r="H55" s="31">
        <v>18</v>
      </c>
      <c r="I55" s="31">
        <v>39</v>
      </c>
      <c r="J55" s="34">
        <f t="shared" si="4"/>
        <v>0.461</v>
      </c>
      <c r="K55" s="31">
        <v>5</v>
      </c>
      <c r="L55" s="36"/>
      <c r="N55">
        <v>8704</v>
      </c>
    </row>
    <row r="56" spans="2:14" ht="15">
      <c r="B56" s="31">
        <v>4</v>
      </c>
      <c r="C56" s="32" t="str">
        <f>VLOOKUP(N56,'[1]LEDEN'!A:E,2,FALSE)</f>
        <v>VERBRUGGHE Philippe</v>
      </c>
      <c r="D56" s="33"/>
      <c r="E56" s="33"/>
      <c r="F56" s="31">
        <v>0</v>
      </c>
      <c r="G56" s="31"/>
      <c r="H56" s="31">
        <v>3</v>
      </c>
      <c r="I56" s="31">
        <v>11</v>
      </c>
      <c r="J56" s="34">
        <f t="shared" si="4"/>
        <v>0.272</v>
      </c>
      <c r="K56" s="31">
        <v>1</v>
      </c>
      <c r="L56" s="36"/>
      <c r="N56">
        <v>9274</v>
      </c>
    </row>
    <row r="57" spans="2:12" ht="15" hidden="1">
      <c r="B57" s="31">
        <v>5</v>
      </c>
      <c r="C57" s="32" t="e">
        <f>VLOOKUP(N57,'[1]LEDEN'!A:E,2,FALSE)</f>
        <v>#N/A</v>
      </c>
      <c r="D57" s="33"/>
      <c r="E57" s="33"/>
      <c r="F57" s="31"/>
      <c r="G57" s="31"/>
      <c r="H57" s="31">
        <f>G57/8*7</f>
        <v>0</v>
      </c>
      <c r="I57" s="31"/>
      <c r="J57" s="34" t="e">
        <f t="shared" si="4"/>
        <v>#DIV/0!</v>
      </c>
      <c r="K57" s="31"/>
      <c r="L57" s="36"/>
    </row>
    <row r="58" spans="1:12" ht="15">
      <c r="A58" s="37"/>
      <c r="B58" s="38"/>
      <c r="C58" s="37"/>
      <c r="D58" s="37"/>
      <c r="E58" s="37" t="s">
        <v>21</v>
      </c>
      <c r="F58" s="39">
        <f>SUM(F53:F57)</f>
        <v>4</v>
      </c>
      <c r="G58" s="39">
        <f>SUM(G53:G57)</f>
        <v>0</v>
      </c>
      <c r="H58" s="39">
        <f>SUM(H53:H57)</f>
        <v>46</v>
      </c>
      <c r="I58" s="39">
        <f>SUM(I53:I57)</f>
        <v>149</v>
      </c>
      <c r="J58" s="40">
        <f t="shared" si="4"/>
        <v>0.308</v>
      </c>
      <c r="K58" s="39">
        <f>MAX(K53:K57)</f>
        <v>5</v>
      </c>
      <c r="L58" s="45" t="s">
        <v>24</v>
      </c>
    </row>
    <row r="59" spans="1:12" ht="8.25" customHeight="1" thickBot="1">
      <c r="A59" s="43"/>
      <c r="B59" s="44"/>
      <c r="C59" s="43"/>
      <c r="D59" s="43"/>
      <c r="E59" s="43"/>
      <c r="F59" s="44"/>
      <c r="G59" s="44"/>
      <c r="H59" s="44"/>
      <c r="I59" s="44"/>
      <c r="J59" s="44"/>
      <c r="K59" s="44"/>
      <c r="L59" s="43"/>
    </row>
    <row r="60" spans="6:11" ht="15">
      <c r="F60" s="21"/>
      <c r="G60" s="21"/>
      <c r="H60" s="21"/>
      <c r="I60" s="21"/>
      <c r="J60" s="21"/>
      <c r="K60" s="21"/>
    </row>
    <row r="61" spans="6:11" ht="15">
      <c r="F61" s="21"/>
      <c r="G61" s="21"/>
      <c r="H61" s="21"/>
      <c r="I61" s="21"/>
      <c r="J61" s="21"/>
      <c r="K61" s="21"/>
    </row>
    <row r="62" spans="6:11" ht="15">
      <c r="F62" s="21"/>
      <c r="G62" s="21"/>
      <c r="H62" s="21"/>
      <c r="I62" s="21"/>
      <c r="J62" s="21"/>
      <c r="K62" s="21"/>
    </row>
    <row r="63" spans="6:11" ht="15">
      <c r="F63" s="21"/>
      <c r="G63" s="21"/>
      <c r="H63" s="21"/>
      <c r="I63" s="21"/>
      <c r="J63" s="21"/>
      <c r="K63" s="21"/>
    </row>
    <row r="64" spans="6:11" ht="15">
      <c r="F64" s="21"/>
      <c r="G64" s="21"/>
      <c r="H64" s="21"/>
      <c r="I64" s="21"/>
      <c r="J64" s="21"/>
      <c r="K64" s="21"/>
    </row>
    <row r="65" spans="6:11" ht="15">
      <c r="F65" s="21"/>
      <c r="G65" s="21"/>
      <c r="H65" s="21"/>
      <c r="I65" s="21"/>
      <c r="J65" s="21"/>
      <c r="K65" s="21"/>
    </row>
    <row r="66" spans="1:12" ht="15">
      <c r="A66" s="22" t="s">
        <v>12</v>
      </c>
      <c r="B66" s="23" t="str">
        <f>VLOOKUP(L66,'[1]LEDEN'!A:E,2,FALSE)</f>
        <v>DESBONNEZ Philippe</v>
      </c>
      <c r="C66" s="22"/>
      <c r="D66" s="22"/>
      <c r="E66" s="22"/>
      <c r="F66" s="46" t="s">
        <v>13</v>
      </c>
      <c r="G66" s="47" t="str">
        <f>VLOOKUP(L66,'[1]LEDEN'!A:E,3,FALSE)</f>
        <v>RT</v>
      </c>
      <c r="H66" s="47"/>
      <c r="I66" s="46"/>
      <c r="J66" s="46"/>
      <c r="K66" s="46"/>
      <c r="L66" s="26">
        <v>4709</v>
      </c>
    </row>
    <row r="67" spans="6:11" ht="15">
      <c r="F67" s="21"/>
      <c r="G67" s="21"/>
      <c r="H67" s="21"/>
      <c r="I67" s="21"/>
      <c r="J67" s="21"/>
      <c r="K67" s="21"/>
    </row>
    <row r="68" spans="6:12" ht="15">
      <c r="F68" s="28" t="s">
        <v>15</v>
      </c>
      <c r="G68" s="28" t="s">
        <v>16</v>
      </c>
      <c r="H68" s="28">
        <v>2.3</v>
      </c>
      <c r="I68" s="28" t="s">
        <v>17</v>
      </c>
      <c r="J68" s="30" t="s">
        <v>18</v>
      </c>
      <c r="K68" s="28" t="s">
        <v>19</v>
      </c>
      <c r="L68" s="28" t="s">
        <v>20</v>
      </c>
    </row>
    <row r="69" spans="2:14" ht="15">
      <c r="B69" s="31">
        <v>1</v>
      </c>
      <c r="C69" s="32" t="str">
        <f>VLOOKUP(N69,'[1]LEDEN'!A:E,2,FALSE)</f>
        <v>VEYS Renzo</v>
      </c>
      <c r="D69" s="33"/>
      <c r="E69" s="33"/>
      <c r="F69" s="31">
        <v>0</v>
      </c>
      <c r="G69" s="31"/>
      <c r="H69" s="31">
        <v>10</v>
      </c>
      <c r="I69" s="31">
        <v>43</v>
      </c>
      <c r="J69" s="34">
        <f>ROUNDDOWN(H69/I69,3)</f>
        <v>0.232</v>
      </c>
      <c r="K69" s="31">
        <v>3</v>
      </c>
      <c r="L69" s="35"/>
      <c r="N69">
        <v>8736</v>
      </c>
    </row>
    <row r="70" spans="2:14" ht="15">
      <c r="B70" s="31">
        <v>2</v>
      </c>
      <c r="C70" s="32" t="str">
        <f>VLOOKUP(N70,'[1]LEDEN'!A:E,2,FALSE)</f>
        <v>CALLENS Filip</v>
      </c>
      <c r="D70" s="33"/>
      <c r="E70" s="33"/>
      <c r="F70" s="31">
        <v>0</v>
      </c>
      <c r="G70" s="31"/>
      <c r="H70" s="31">
        <v>16</v>
      </c>
      <c r="I70" s="31">
        <v>44</v>
      </c>
      <c r="J70" s="34">
        <f>ROUNDDOWN(H70/I70,3)</f>
        <v>0.363</v>
      </c>
      <c r="K70" s="31">
        <v>2</v>
      </c>
      <c r="L70" s="36">
        <v>6</v>
      </c>
      <c r="N70">
        <v>8704</v>
      </c>
    </row>
    <row r="71" spans="2:14" ht="15">
      <c r="B71" s="31">
        <v>3</v>
      </c>
      <c r="C71" s="32" t="str">
        <f>VLOOKUP(N71,'[1]LEDEN'!A:E,2,FALSE)</f>
        <v>VERBRUGGHE Philippe</v>
      </c>
      <c r="D71" s="33"/>
      <c r="E71" s="33"/>
      <c r="F71" s="31">
        <v>0</v>
      </c>
      <c r="G71" s="31"/>
      <c r="H71" s="31">
        <v>7</v>
      </c>
      <c r="I71" s="31">
        <v>30</v>
      </c>
      <c r="J71" s="34">
        <f>ROUNDDOWN(H71/I71,3)</f>
        <v>0.233</v>
      </c>
      <c r="K71" s="31">
        <v>2</v>
      </c>
      <c r="L71" s="36"/>
      <c r="N71">
        <v>9274</v>
      </c>
    </row>
    <row r="72" spans="2:14" ht="15">
      <c r="B72" s="31">
        <v>4</v>
      </c>
      <c r="C72" s="32" t="str">
        <f>VLOOKUP(N72,'[1]LEDEN'!A:E,2,FALSE)</f>
        <v>CORNELISSEN Jacky</v>
      </c>
      <c r="D72" s="33"/>
      <c r="E72" s="33"/>
      <c r="F72" s="31">
        <v>0</v>
      </c>
      <c r="G72" s="31"/>
      <c r="H72" s="31">
        <v>8</v>
      </c>
      <c r="I72" s="31">
        <v>48</v>
      </c>
      <c r="J72" s="34">
        <f>ROUNDDOWN(H72/I72,3)</f>
        <v>0.166</v>
      </c>
      <c r="K72" s="31">
        <v>3</v>
      </c>
      <c r="L72" s="36"/>
      <c r="N72">
        <v>2568</v>
      </c>
    </row>
    <row r="73" spans="1:12" ht="15">
      <c r="A73" s="37"/>
      <c r="B73" s="38"/>
      <c r="C73" s="37"/>
      <c r="D73" s="37"/>
      <c r="E73" s="37" t="s">
        <v>21</v>
      </c>
      <c r="F73" s="39">
        <f>SUM(F69:F72)</f>
        <v>0</v>
      </c>
      <c r="G73" s="39">
        <f>SUM(G69:G72)</f>
        <v>0</v>
      </c>
      <c r="H73" s="39">
        <f>SUM(H69:H72)</f>
        <v>41</v>
      </c>
      <c r="I73" s="39">
        <f>SUM(I69:I72)</f>
        <v>165</v>
      </c>
      <c r="J73" s="40">
        <f>ROUNDDOWN(H73/I73,3)</f>
        <v>0.248</v>
      </c>
      <c r="K73" s="39">
        <f>MAX(K69:K72)</f>
        <v>3</v>
      </c>
      <c r="L73" s="45" t="s">
        <v>24</v>
      </c>
    </row>
    <row r="74" spans="1:12" ht="15.75" thickBot="1">
      <c r="A74" s="43"/>
      <c r="B74" s="44"/>
      <c r="C74" s="43"/>
      <c r="D74" s="43"/>
      <c r="E74" s="43"/>
      <c r="F74" s="44"/>
      <c r="G74" s="44"/>
      <c r="H74" s="44"/>
      <c r="I74" s="44"/>
      <c r="J74" s="44"/>
      <c r="K74" s="44"/>
      <c r="L74" s="43"/>
    </row>
    <row r="75" spans="6:11" ht="15">
      <c r="F75" s="21"/>
      <c r="G75" s="21"/>
      <c r="H75" s="21"/>
      <c r="I75" s="21"/>
      <c r="J75" s="21"/>
      <c r="K75" s="21"/>
    </row>
    <row r="79" ht="15"/>
    <row r="80" ht="15"/>
  </sheetData>
  <sheetProtection/>
  <mergeCells count="9">
    <mergeCell ref="L43:L46"/>
    <mergeCell ref="L54:L57"/>
    <mergeCell ref="L70:L72"/>
    <mergeCell ref="C3:D3"/>
    <mergeCell ref="F3:I3"/>
    <mergeCell ref="K3:M3"/>
    <mergeCell ref="L10:L13"/>
    <mergeCell ref="L21:L24"/>
    <mergeCell ref="L32:L3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2014-02-22T21:08:10Z</dcterms:created>
  <dcterms:modified xsi:type="dcterms:W3CDTF">2014-02-22T21:09:52Z</dcterms:modified>
  <cp:category/>
  <cp:version/>
  <cp:contentType/>
  <cp:contentStatus/>
</cp:coreProperties>
</file>