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<sst xmlns="http://schemas.openxmlformats.org/spreadsheetml/2006/main" count="40" uniqueCount="40">
  <si>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GEWEST BEIDE - VLAANDEREN</t>
  </si>
  <si>
    <t>sportjaar :</t>
  </si>
  <si>
    <t>2013-2014</t>
  </si>
  <si>
    <t>DISTRICT :  ZUIDWESTVLAANDEREN</t>
  </si>
  <si>
    <t>KAMPIOENSCHAP VAN BELGIE : 2°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</si>
  <si>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</si>
  <si>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</si>
  <si>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</si>
  <si>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</si>
  <si>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</si>
  <si>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</si>
  <si>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</si>
  <si>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</si>
  <si>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</si>
  <si>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</si>
  <si>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</si>
  <si>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VFF</t>
  </si>
  <si>
    <t>OVFF</t>
  </si>
  <si>
    <t>DISTRICTFINALE 2° DRIEBANDEN M.B.</t>
  </si>
  <si>
    <t>* DEELNEMERS</t>
  </si>
  <si>
    <t xml:space="preserve">Al deze wedstrijden worden gespeeld in </t>
  </si>
  <si>
    <t>KBC DOS Roeselare, Ardooiesteenweg 50 te Roeselare</t>
  </si>
  <si>
    <t>Tel.: 051/24.79.74.</t>
  </si>
  <si>
    <t>zaterdag 8 maart 2014 om 14u00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</si>
  <si>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</si>
  <si>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</si>
  <si>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</si>
  <si>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</si>
  <si>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</si>
  <si>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1-3 en 2-4,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</si>
  <si>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</si>
  <si>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</si>
  <si>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</si>
  <si>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</si>
  <si>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12 &amp; 13 april 2014</t>
  </si>
  <si>
    <t>in het district Gent.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</si>
  <si>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</si>
  <si>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</si>
  <si>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19 januari 2014</t>
  </si>
  <si>
    <t>uiterste speeldatum : zondag 9 maart 2014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</si>
</sst>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1" fontId="0" fillId="0" borderId="0" xfId="0" applyNumberForma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165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8" xfId="54" applyFont="1" applyBorder="1" applyAlignment="1">
      <alignment horizontal="left"/>
      <protection/>
    </xf>
    <xf numFmtId="0" fontId="34" fillId="0" borderId="19" xfId="54" applyFont="1" applyBorder="1" applyAlignment="1">
      <alignment horizontal="left"/>
      <protection/>
    </xf>
    <xf numFmtId="0" fontId="35" fillId="0" borderId="19" xfId="54" applyFont="1" applyBorder="1">
      <alignment/>
      <protection/>
    </xf>
    <xf numFmtId="0" fontId="35" fillId="0" borderId="19" xfId="54" applyFont="1" applyBorder="1" applyAlignment="1">
      <alignment horizontal="left"/>
      <protection/>
    </xf>
    <xf numFmtId="0" fontId="35" fillId="0" borderId="19" xfId="54" applyFont="1" applyBorder="1" applyAlignment="1">
      <alignment horizontal="center"/>
      <protection/>
    </xf>
    <xf numFmtId="1" fontId="35" fillId="0" borderId="19" xfId="54" applyNumberFormat="1" applyFont="1" applyBorder="1" applyAlignment="1">
      <alignment horizontal="center"/>
      <protection/>
    </xf>
    <xf numFmtId="0" fontId="33" fillId="0" borderId="19" xfId="54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9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51</xdr:row>
      <xdr:rowOff>180975</xdr:rowOff>
    </xdr:from>
    <xdr:to>
      <xdr:col>15</xdr:col>
      <xdr:colOff>161925</xdr:colOff>
      <xdr:row>54</xdr:row>
      <xdr:rowOff>161925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8848725"/>
          <a:ext cx="5762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2e%20DRIEBANDEN%20M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8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8" customWidth="1"/>
    <col min="16" max="16" width="9.281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/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.7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3:6" ht="12.75" customHeight="1">
      <c r="C5" s="29" t="s">
        <v>5</v>
      </c>
      <c r="D5" s="30"/>
      <c r="E5" s="30"/>
      <c r="F5" s="31"/>
    </row>
    <row r="6" ht="6" customHeight="1"/>
    <row r="7" spans="1:16" ht="18.75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2:16" ht="6.75" customHeight="1">
      <c r="B8" s="85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5"/>
      <c r="P8" s="82"/>
    </row>
    <row r="9" spans="2:16" ht="11.25" customHeight="1">
      <c r="B9" s="82"/>
      <c r="C9" s="86" t="s">
        <v>7</v>
      </c>
      <c r="D9" s="86" t="s">
        <v>8</v>
      </c>
      <c r="E9" s="86"/>
      <c r="F9" s="86" t="s">
        <v>9</v>
      </c>
      <c r="G9" s="86"/>
      <c r="H9" s="86"/>
      <c r="I9" s="85"/>
      <c r="J9" s="86" t="s">
        <v>10</v>
      </c>
      <c r="K9" s="86" t="s">
        <v>11</v>
      </c>
      <c r="L9" s="86" t="s">
        <v>12</v>
      </c>
      <c r="M9" s="86" t="s">
        <v>13</v>
      </c>
      <c r="N9" s="86" t="s">
        <v>14</v>
      </c>
      <c r="O9" s="86" t="s">
        <v>15</v>
      </c>
      <c r="P9" s="82"/>
    </row>
    <row r="10" spans="2:16" ht="15">
      <c r="B10" s="82">
        <f>B9+1</f>
        <v>1</v>
      </c>
      <c r="C10" s="83">
        <v>4776</v>
      </c>
      <c r="D10" s="84" t="str">
        <f>VLOOKUP(C10,'[1]LEDEN'!A:C,2,FALSE)</f>
        <v>HOUTHAEVE Jean-Marie</v>
      </c>
      <c r="E10" s="82"/>
      <c r="F10" s="85" t="str">
        <f>VLOOKUP(C10,'[1]LEDEN'!A:C,3,FALSE)</f>
        <v>DOS</v>
      </c>
      <c r="G10" s="82"/>
      <c r="H10" s="82"/>
      <c r="I10" s="82"/>
      <c r="J10" s="85">
        <v>8</v>
      </c>
      <c r="K10" s="85">
        <v>108</v>
      </c>
      <c r="L10" s="85">
        <v>210</v>
      </c>
      <c r="M10" s="34">
        <f>IF(L10&lt;&gt;"",(K10/L10)-0.0005,"")</f>
        <v>0.5137857142857143</v>
      </c>
      <c r="N10" s="85">
        <v>5</v>
      </c>
      <c r="O10" s="85" t="str">
        <f>IF(M10&lt;0.495,"OG",IF(AND(M10&gt;=0.495,M10&lt;0.61),"MG",IF(AND(M10&gt;=0.61,M10&lt;0.765),"PR",IF(AND(M10&gt;=0.765,M10&lt;950),"DPR",""))))</f>
        <v>MG</v>
      </c>
      <c r="P10" s="82"/>
    </row>
    <row r="11" spans="2:16" ht="15">
      <c r="B11" s="82">
        <f>B10+1</f>
        <v>2</v>
      </c>
      <c r="C11" s="83">
        <v>9143</v>
      </c>
      <c r="D11" s="84" t="str">
        <f>VLOOKUP(C11,'[1]LEDEN'!A:C,2,FALSE)</f>
        <v>DENEUT Johan</v>
      </c>
      <c r="E11" s="82"/>
      <c r="F11" s="85" t="str">
        <f>VLOOKUP(C11,'[1]LEDEN'!A:C,3,FALSE)</f>
        <v>K.GHOK</v>
      </c>
      <c r="G11" s="82"/>
      <c r="H11" s="82"/>
      <c r="I11" s="82"/>
      <c r="J11" s="85">
        <v>6</v>
      </c>
      <c r="K11" s="85">
        <v>98</v>
      </c>
      <c r="L11" s="85">
        <v>166</v>
      </c>
      <c r="M11" s="34">
        <f>IF(L11&lt;&gt;"",(K11/L11)-0.0005,"")</f>
        <v>0.5898614457831326</v>
      </c>
      <c r="N11" s="85">
        <v>6</v>
      </c>
      <c r="O11" s="85" t="str">
        <f aca="true" t="shared" si="0" ref="O11:O23">IF(M11&lt;0.495,"OG",IF(AND(M11&gt;=0.495,M11&lt;0.61),"MG",IF(AND(M11&gt;=0.61,M11&lt;0.765),"PR",IF(AND(M11&gt;=0.765,M11&lt;950),"DPR",""))))</f>
        <v>MG</v>
      </c>
      <c r="P11" s="82"/>
    </row>
    <row r="12" spans="2:16" ht="15">
      <c r="B12" s="82">
        <f aca="true" t="shared" si="1" ref="B12:B20">B11+1</f>
        <v>3</v>
      </c>
      <c r="C12" s="83">
        <v>4710</v>
      </c>
      <c r="D12" s="84" t="str">
        <f>VLOOKUP(C12,'[1]LEDEN'!A:C,2,FALSE)</f>
        <v>EQUIPART Pierre</v>
      </c>
      <c r="E12" s="82"/>
      <c r="F12" s="85" t="str">
        <f>VLOOKUP(C12,'[1]LEDEN'!A:C,3,FALSE)</f>
        <v>RT</v>
      </c>
      <c r="G12" s="82"/>
      <c r="H12" s="82"/>
      <c r="I12" s="82"/>
      <c r="J12" s="85">
        <v>6</v>
      </c>
      <c r="K12" s="85">
        <v>102</v>
      </c>
      <c r="L12" s="85">
        <v>199</v>
      </c>
      <c r="M12" s="34">
        <f>IF(L12&lt;&gt;"",(K12/L12)-0.0005,"")</f>
        <v>0.5120628140703518</v>
      </c>
      <c r="N12" s="85">
        <v>4</v>
      </c>
      <c r="O12" s="85" t="str">
        <f t="shared" si="0"/>
        <v>MG</v>
      </c>
      <c r="P12" s="82"/>
    </row>
    <row r="13" spans="2:16" ht="15">
      <c r="B13" s="82">
        <f t="shared" si="1"/>
        <v>4</v>
      </c>
      <c r="C13" s="83">
        <v>8090</v>
      </c>
      <c r="D13" s="84" t="str">
        <f>VLOOKUP(C13,'[1]LEDEN'!A:C,2,FALSE)</f>
        <v>VANLAUWE Stephan</v>
      </c>
      <c r="E13" s="82"/>
      <c r="F13" s="85" t="str">
        <f>VLOOKUP(C13,'[1]LEDEN'!A:C,3,FALSE)</f>
        <v>DOS</v>
      </c>
      <c r="G13" s="82"/>
      <c r="H13" s="82"/>
      <c r="I13" s="82"/>
      <c r="J13" s="85">
        <v>6</v>
      </c>
      <c r="K13" s="85">
        <v>104</v>
      </c>
      <c r="L13" s="85">
        <v>205</v>
      </c>
      <c r="M13" s="34">
        <f>IF(L13&lt;&gt;"",(K13/L13)-0.0005,"")</f>
        <v>0.5068170731707318</v>
      </c>
      <c r="N13" s="85">
        <v>5</v>
      </c>
      <c r="O13" s="85" t="str">
        <f t="shared" si="0"/>
        <v>MG</v>
      </c>
      <c r="P13" s="82"/>
    </row>
    <row r="14" spans="2:16" ht="15">
      <c r="B14" s="82">
        <f t="shared" si="1"/>
        <v>5</v>
      </c>
      <c r="C14" s="83">
        <v>9272</v>
      </c>
      <c r="D14" s="84" t="str">
        <f>VLOOKUP(C14,'[1]LEDEN'!A:C,2,FALSE)</f>
        <v>GUENEZ Christophe</v>
      </c>
      <c r="E14" s="82"/>
      <c r="F14" s="85" t="str">
        <f>VLOOKUP(C14,'[1]LEDEN'!A:C,3,FALSE)</f>
        <v>RT</v>
      </c>
      <c r="G14" s="82"/>
      <c r="H14" s="82"/>
      <c r="I14" s="82"/>
      <c r="J14" s="85">
        <v>6</v>
      </c>
      <c r="K14" s="85">
        <v>102</v>
      </c>
      <c r="L14" s="85">
        <v>217</v>
      </c>
      <c r="M14" s="34">
        <f>IF(L14&lt;&gt;"",(K14/L14)-0.0005,"")</f>
        <v>0.4695460829493088</v>
      </c>
      <c r="N14" s="85">
        <v>5</v>
      </c>
      <c r="O14" s="85" t="str">
        <f t="shared" si="0"/>
        <v>OG</v>
      </c>
      <c r="P14" s="82"/>
    </row>
    <row r="15" spans="2:16" ht="15">
      <c r="B15" s="82">
        <f t="shared" si="1"/>
        <v>6</v>
      </c>
      <c r="C15" s="83">
        <v>8920</v>
      </c>
      <c r="D15" s="84" t="str">
        <f>VLOOKUP(C15,'[1]LEDEN'!A:C,2,FALSE)</f>
        <v>DESMETTRE Bruno</v>
      </c>
      <c r="E15" s="82"/>
      <c r="F15" s="85" t="str">
        <f>VLOOKUP(C15,'[1]LEDEN'!A:C,3,FALSE)</f>
        <v>KK</v>
      </c>
      <c r="G15" s="82"/>
      <c r="H15" s="82"/>
      <c r="I15" s="82"/>
      <c r="J15" s="85">
        <v>4</v>
      </c>
      <c r="K15" s="85">
        <v>92</v>
      </c>
      <c r="L15" s="85">
        <v>216</v>
      </c>
      <c r="M15" s="34">
        <f>IF(L15&lt;&gt;"",(K15/L15)-0.0005,"")</f>
        <v>0.42542592592592593</v>
      </c>
      <c r="N15" s="85">
        <v>5</v>
      </c>
      <c r="O15" s="85" t="str">
        <f t="shared" si="0"/>
        <v>OG</v>
      </c>
      <c r="P15" s="82"/>
    </row>
    <row r="16" spans="2:16" ht="15">
      <c r="B16" s="82">
        <f t="shared" si="1"/>
        <v>7</v>
      </c>
      <c r="C16" s="83">
        <v>4768</v>
      </c>
      <c r="D16" s="84" t="str">
        <f>VLOOKUP(C16,'[1]LEDEN'!A:C,2,FALSE)</f>
        <v>DEDIER Georges</v>
      </c>
      <c r="E16" s="82"/>
      <c r="F16" s="85" t="str">
        <f>VLOOKUP(C16,'[1]LEDEN'!A:C,3,FALSE)</f>
        <v>DOS</v>
      </c>
      <c r="G16" s="82"/>
      <c r="H16" s="82"/>
      <c r="I16" s="82"/>
      <c r="J16" s="85">
        <v>2</v>
      </c>
      <c r="K16" s="85">
        <v>93</v>
      </c>
      <c r="L16" s="85">
        <v>217</v>
      </c>
      <c r="M16" s="34">
        <f>IF(L16&lt;&gt;"",(K16/L16)-0.0005,"")</f>
        <v>0.42807142857142855</v>
      </c>
      <c r="N16" s="85">
        <v>5</v>
      </c>
      <c r="O16" s="85" t="str">
        <f t="shared" si="0"/>
        <v>OG</v>
      </c>
      <c r="P16" s="82"/>
    </row>
    <row r="17" spans="2:16" ht="15">
      <c r="B17" s="82">
        <f t="shared" si="1"/>
        <v>8</v>
      </c>
      <c r="C17" s="83">
        <v>9078</v>
      </c>
      <c r="D17" s="84" t="str">
        <f>VLOOKUP(C17,'[1]LEDEN'!A:C,2,FALSE)</f>
        <v>BEKAERT Bernhard</v>
      </c>
      <c r="E17" s="82"/>
      <c r="F17" s="85" t="str">
        <f>VLOOKUP(C17,'[1]LEDEN'!A:C,3,FALSE)</f>
        <v>KK</v>
      </c>
      <c r="G17" s="82"/>
      <c r="H17" s="82"/>
      <c r="I17" s="82"/>
      <c r="J17" s="85">
        <v>2</v>
      </c>
      <c r="K17" s="85">
        <v>88</v>
      </c>
      <c r="L17" s="85">
        <v>207</v>
      </c>
      <c r="M17" s="34">
        <f>IF(L17&lt;&gt;"",(K17/L17)-0.0005,"")</f>
        <v>0.4246207729468599</v>
      </c>
      <c r="N17" s="85">
        <v>6</v>
      </c>
      <c r="O17" s="85" t="str">
        <f t="shared" si="0"/>
        <v>OG</v>
      </c>
      <c r="P17" s="82"/>
    </row>
    <row r="18" spans="2:16" ht="15">
      <c r="B18" s="82">
        <f t="shared" si="1"/>
        <v>9</v>
      </c>
      <c r="C18" s="83">
        <v>7821</v>
      </c>
      <c r="D18" s="84" t="str">
        <f>VLOOKUP(C18,'[1]LEDEN'!A:C,2,FALSE)</f>
        <v>VROMANT Marc</v>
      </c>
      <c r="E18" s="82"/>
      <c r="F18" s="85" t="str">
        <f>VLOOKUP(C18,'[1]LEDEN'!A:C,3,FALSE)</f>
        <v>K.GHOK</v>
      </c>
      <c r="G18" s="82"/>
      <c r="H18" s="82"/>
      <c r="I18" s="82"/>
      <c r="J18" s="85">
        <v>2</v>
      </c>
      <c r="K18" s="85">
        <v>82</v>
      </c>
      <c r="L18" s="85">
        <v>213</v>
      </c>
      <c r="M18" s="34">
        <f>IF(L18&lt;&gt;"",(K18/L18)-0.0005,"")</f>
        <v>0.38447652582159625</v>
      </c>
      <c r="N18" s="85">
        <v>4</v>
      </c>
      <c r="O18" s="85" t="str">
        <f t="shared" si="0"/>
        <v>OG</v>
      </c>
      <c r="P18" s="82"/>
    </row>
    <row r="19" spans="2:16" ht="15">
      <c r="B19" s="82">
        <f t="shared" si="1"/>
        <v>10</v>
      </c>
      <c r="C19" s="83">
        <v>8714</v>
      </c>
      <c r="D19" s="84" t="str">
        <f>VLOOKUP(C19,'[1]LEDEN'!A:C,2,FALSE)</f>
        <v>LOOSVELDT Frank</v>
      </c>
      <c r="E19" s="82"/>
      <c r="F19" s="85" t="str">
        <f>VLOOKUP(C19,'[1]LEDEN'!A:C,3,FALSE)</f>
        <v>KK</v>
      </c>
      <c r="G19" s="82"/>
      <c r="H19" s="82"/>
      <c r="I19" s="82"/>
      <c r="J19" s="85">
        <v>2</v>
      </c>
      <c r="K19" s="85">
        <v>73</v>
      </c>
      <c r="L19" s="85">
        <v>233</v>
      </c>
      <c r="M19" s="34">
        <f>IF(L19&lt;&gt;"",(K19/L19)-0.0005,"")</f>
        <v>0.3128047210300429</v>
      </c>
      <c r="N19" s="85">
        <v>3</v>
      </c>
      <c r="O19" s="85" t="str">
        <f t="shared" si="0"/>
        <v>OG</v>
      </c>
      <c r="P19" s="82"/>
    </row>
    <row r="20" spans="2:16" ht="15">
      <c r="B20" s="82">
        <f t="shared" si="1"/>
        <v>11</v>
      </c>
      <c r="C20" s="83">
        <v>7308</v>
      </c>
      <c r="D20" s="84" t="str">
        <f>VLOOKUP(C20,'[1]LEDEN'!A:C,2,FALSE)</f>
        <v>CLAUS Gino</v>
      </c>
      <c r="E20" s="82"/>
      <c r="F20" s="85" t="str">
        <f>VLOOKUP(C20,'[1]LEDEN'!A:C,3,FALSE)</f>
        <v>K.GHOK</v>
      </c>
      <c r="G20" s="82"/>
      <c r="H20" s="82"/>
      <c r="I20" s="82"/>
      <c r="J20" s="85">
        <v>0</v>
      </c>
      <c r="K20" s="85">
        <v>76</v>
      </c>
      <c r="L20" s="85">
        <v>197</v>
      </c>
      <c r="M20" s="34">
        <f>IF(L20&lt;&gt;"",(K20/L20)-0.0005,"")</f>
        <v>0.38528680203045684</v>
      </c>
      <c r="N20" s="85">
        <v>4</v>
      </c>
      <c r="O20" s="85" t="str">
        <f t="shared" si="0"/>
        <v>OG</v>
      </c>
      <c r="P20" s="82"/>
    </row>
    <row r="21" spans="2:16" ht="15">
      <c r="B21" s="82"/>
      <c r="C21" s="83"/>
      <c r="D21" s="84"/>
      <c r="E21" s="82"/>
      <c r="F21" s="85"/>
      <c r="G21" s="82"/>
      <c r="H21" s="82"/>
      <c r="I21" s="82"/>
      <c r="J21" s="85"/>
      <c r="K21" s="85"/>
      <c r="L21" s="85"/>
      <c r="M21" s="34">
        <f>IF(L21&lt;&gt;"",(K21/L21)-0.0005,"")</f>
      </c>
      <c r="N21" s="85"/>
      <c r="O21" s="85">
        <f t="shared" si="0"/>
      </c>
      <c r="P21" s="82"/>
    </row>
    <row r="22" spans="2:16" ht="15">
      <c r="B22" s="82"/>
      <c r="C22" s="85">
        <v>5719</v>
      </c>
      <c r="D22" s="84" t="str">
        <f>VLOOKUP(C22,'[1]LEDEN'!A:C,2,FALSE)</f>
        <v>SAMIJN Peter</v>
      </c>
      <c r="E22" s="82"/>
      <c r="F22" s="85" t="str">
        <f>VLOOKUP(C22,'[1]LEDEN'!A:C,3,FALSE)</f>
        <v>DOS</v>
      </c>
      <c r="G22" s="82"/>
      <c r="H22" s="82"/>
      <c r="I22" s="82"/>
      <c r="J22" s="85" t="s">
        <v>16</v>
      </c>
      <c r="K22" s="85"/>
      <c r="L22" s="85"/>
      <c r="M22" s="34">
        <f>IF(L22&lt;&gt;"",(K22/L22)-0.0005,"")</f>
      </c>
      <c r="N22" s="85"/>
      <c r="O22" s="85">
        <f t="shared" si="0"/>
      </c>
      <c r="P22" s="82"/>
    </row>
    <row r="23" spans="2:16" ht="15">
      <c r="B23" s="82"/>
      <c r="C23" s="85">
        <v>7823</v>
      </c>
      <c r="D23" s="84" t="str">
        <f>VLOOKUP(C23,'[1]LEDEN'!A:C,2,FALSE)</f>
        <v>JOYE Robert</v>
      </c>
      <c r="E23" s="82"/>
      <c r="F23" s="85" t="str">
        <f>VLOOKUP(C23,'[1]LEDEN'!A:C,3,FALSE)</f>
        <v>K.GHOK</v>
      </c>
      <c r="G23" s="82"/>
      <c r="H23" s="82"/>
      <c r="I23" s="82"/>
      <c r="J23" s="85" t="s">
        <v>17</v>
      </c>
      <c r="K23" s="85"/>
      <c r="L23" s="85"/>
      <c r="M23" s="34">
        <f>IF(L23&lt;&gt;"",(K23/L23)-0.0005,"")</f>
      </c>
      <c r="N23" s="85"/>
      <c r="O23" s="85">
        <f t="shared" si="0"/>
      </c>
      <c r="P23" s="82"/>
    </row>
    <row r="24" spans="2:16" ht="15">
      <c r="B24" s="85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5"/>
      <c r="P24" s="82"/>
    </row>
    <row r="25" spans="2:16" ht="23.25">
      <c r="B25" s="87" t="s">
        <v>18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 ht="15">
      <c r="B26" s="88" t="s">
        <v>19</v>
      </c>
      <c r="C26" s="82"/>
      <c r="D26" s="89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5"/>
    </row>
    <row r="27" spans="2:16" ht="15">
      <c r="B27" s="82">
        <v>1</v>
      </c>
      <c r="C27" s="83">
        <v>9143</v>
      </c>
      <c r="D27" s="84" t="str">
        <f>VLOOKUP(C27,'[1]LEDEN'!A:C,2,FALSE)</f>
        <v>DENEUT Johan</v>
      </c>
      <c r="E27" s="82"/>
      <c r="F27" s="85" t="str">
        <f>VLOOKUP(C27,'[1]LEDEN'!A:C,3,FALSE)</f>
        <v>K.GHOK</v>
      </c>
      <c r="G27" s="82"/>
      <c r="H27" s="90" t="s">
        <v>20</v>
      </c>
      <c r="I27" s="82"/>
      <c r="J27" s="82"/>
      <c r="K27" s="82"/>
      <c r="L27" s="82"/>
      <c r="M27" s="82"/>
      <c r="N27" s="82"/>
      <c r="O27" s="82"/>
      <c r="P27" s="85"/>
    </row>
    <row r="28" spans="2:16" ht="15">
      <c r="B28" s="82">
        <v>2</v>
      </c>
      <c r="C28" s="85">
        <v>4776</v>
      </c>
      <c r="D28" s="84" t="str">
        <f>VLOOKUP(C28,'[1]LEDEN'!A:C,2,FALSE)</f>
        <v>HOUTHAEVE Jean-Marie</v>
      </c>
      <c r="E28" s="82"/>
      <c r="F28" s="85" t="str">
        <f>VLOOKUP(C28,'[1]LEDEN'!A:C,3,FALSE)</f>
        <v>DOS</v>
      </c>
      <c r="G28" s="82"/>
      <c r="H28" s="90" t="s">
        <v>21</v>
      </c>
      <c r="I28" s="82"/>
      <c r="J28" s="82"/>
      <c r="K28" s="82"/>
      <c r="L28" s="82"/>
      <c r="M28" s="82"/>
      <c r="N28" s="82"/>
      <c r="O28" s="82"/>
      <c r="P28" s="85"/>
    </row>
    <row r="29" spans="2:16" ht="15">
      <c r="B29" s="82">
        <v>3</v>
      </c>
      <c r="C29" s="85">
        <v>4710</v>
      </c>
      <c r="D29" s="84" t="str">
        <f>VLOOKUP(C29,'[1]LEDEN'!A:C,2,FALSE)</f>
        <v>EQUIPART Pierre</v>
      </c>
      <c r="E29" s="82"/>
      <c r="F29" s="85" t="str">
        <f>VLOOKUP(C29,'[1]LEDEN'!A:C,3,FALSE)</f>
        <v>RT</v>
      </c>
      <c r="G29" s="82"/>
      <c r="H29" s="90" t="s">
        <v>22</v>
      </c>
      <c r="I29" s="82"/>
      <c r="J29" s="82"/>
      <c r="K29" s="82"/>
      <c r="L29" s="82"/>
      <c r="M29" s="82"/>
      <c r="N29" s="82"/>
      <c r="O29" s="82"/>
      <c r="P29" s="85"/>
    </row>
    <row r="30" spans="2:16" ht="15">
      <c r="B30" s="82">
        <v>4</v>
      </c>
      <c r="C30" s="85">
        <v>8090</v>
      </c>
      <c r="D30" s="84" t="str">
        <f>VLOOKUP(C30,'[1]LEDEN'!A:C,2,FALSE)</f>
        <v>VANLAUWE Stephan</v>
      </c>
      <c r="E30" s="82"/>
      <c r="F30" s="85" t="str">
        <f>VLOOKUP(C30,'[1]LEDEN'!A:C,3,FALSE)</f>
        <v>DOS</v>
      </c>
      <c r="G30" s="82"/>
      <c r="H30" s="90" t="s">
        <v>23</v>
      </c>
      <c r="I30" s="82"/>
      <c r="J30" s="82"/>
      <c r="K30" s="82"/>
      <c r="L30" s="82"/>
      <c r="M30" s="82"/>
      <c r="N30" s="82"/>
      <c r="O30" s="82"/>
      <c r="P30" s="85"/>
    </row>
    <row r="31" spans="2:16" ht="6" customHeight="1">
      <c r="B31"/>
      <c r="C31" s="28"/>
      <c r="O31"/>
      <c r="P31" s="28"/>
    </row>
    <row r="32" spans="2:16" ht="15">
      <c r="B32" s="35" t="s">
        <v>24</v>
      </c>
      <c r="C32" s="28"/>
      <c r="E32" s="36">
        <v>27</v>
      </c>
      <c r="K32" s="37"/>
      <c r="O32"/>
      <c r="P32" s="28"/>
    </row>
    <row r="33" spans="2:16" ht="6" customHeight="1">
      <c r="B33"/>
      <c r="C33" s="28"/>
      <c r="K33" s="37"/>
      <c r="O33"/>
      <c r="P33" s="28"/>
    </row>
    <row r="34" spans="2:16" ht="15">
      <c r="B34" s="36" t="s">
        <v>25</v>
      </c>
      <c r="C34" s="28"/>
      <c r="E34" s="38" t="s">
        <v>26</v>
      </c>
      <c r="F34" s="39"/>
      <c r="G34" s="40"/>
      <c r="H34" s="40"/>
      <c r="I34" s="40"/>
      <c r="J34" s="40"/>
      <c r="K34" s="41"/>
      <c r="M34" s="42">
        <v>0.495</v>
      </c>
      <c r="O34"/>
      <c r="P34" s="28"/>
    </row>
    <row r="35" spans="5:13" ht="15">
      <c r="E35" s="43" t="s">
        <v>27</v>
      </c>
      <c r="K35" s="37"/>
      <c r="M35" s="42">
        <v>0.495</v>
      </c>
    </row>
    <row r="36" ht="6" customHeight="1">
      <c r="K36" s="37"/>
    </row>
    <row r="37" spans="2:11" ht="15">
      <c r="B37" s="35" t="s">
        <v>28</v>
      </c>
      <c r="E37" t="s">
        <v>29</v>
      </c>
      <c r="K37" s="37"/>
    </row>
    <row r="38" ht="6" customHeight="1">
      <c r="K38" s="37"/>
    </row>
    <row r="39" spans="2:16" ht="15">
      <c r="B39" s="44" t="s">
        <v>30</v>
      </c>
      <c r="C39" s="45"/>
      <c r="D39" s="46"/>
      <c r="E39" s="46"/>
      <c r="F39" s="47"/>
      <c r="G39" s="48"/>
      <c r="H39" s="48"/>
      <c r="I39" s="48"/>
      <c r="J39" s="48"/>
      <c r="K39" s="49"/>
      <c r="L39" s="48"/>
      <c r="M39" s="46"/>
      <c r="N39" s="45"/>
      <c r="O39" s="50"/>
      <c r="P39" s="45"/>
    </row>
    <row r="40" spans="2:16" ht="6" customHeight="1">
      <c r="B40" s="48"/>
      <c r="C40" s="51"/>
      <c r="D40" s="46"/>
      <c r="E40" s="45"/>
      <c r="F40" s="45"/>
      <c r="G40" s="45"/>
      <c r="H40" s="45"/>
      <c r="I40" s="45"/>
      <c r="J40" s="45"/>
      <c r="K40" s="52"/>
      <c r="L40" s="45"/>
      <c r="M40" s="45"/>
      <c r="N40" s="45"/>
      <c r="O40" s="50"/>
      <c r="P40" s="45"/>
    </row>
    <row r="41" spans="2:16" ht="15">
      <c r="B41" s="53" t="s">
        <v>31</v>
      </c>
      <c r="C41" s="45"/>
      <c r="D41" s="45"/>
      <c r="E41" s="53"/>
      <c r="F41" s="53" t="s">
        <v>32</v>
      </c>
      <c r="G41" s="54"/>
      <c r="H41" s="53"/>
      <c r="I41" s="55"/>
      <c r="J41" s="55"/>
      <c r="K41" s="56"/>
      <c r="L41" s="53" t="s">
        <v>33</v>
      </c>
      <c r="M41" s="55"/>
      <c r="N41" s="53"/>
      <c r="O41" s="46"/>
      <c r="P41" s="45"/>
    </row>
    <row r="42" spans="2:16" ht="6" customHeight="1">
      <c r="B42" s="48"/>
      <c r="C42" s="45"/>
      <c r="D42" s="45"/>
      <c r="E42" s="53"/>
      <c r="F42" s="54"/>
      <c r="G42" s="54"/>
      <c r="H42" s="53"/>
      <c r="I42" s="55"/>
      <c r="J42" s="55"/>
      <c r="K42" s="56"/>
      <c r="L42" s="53"/>
      <c r="M42" s="55"/>
      <c r="N42" s="53"/>
      <c r="O42" s="46"/>
      <c r="P42" s="45"/>
    </row>
    <row r="43" spans="2:16" ht="15">
      <c r="B43" s="53" t="s">
        <v>34</v>
      </c>
      <c r="C43" s="53"/>
      <c r="D43" s="46"/>
      <c r="E43" s="46"/>
      <c r="F43" s="47"/>
      <c r="G43" s="48"/>
      <c r="H43" s="48"/>
      <c r="I43" s="48"/>
      <c r="J43" s="48"/>
      <c r="K43" s="49"/>
      <c r="L43" s="47"/>
      <c r="M43" s="46"/>
      <c r="N43" s="45"/>
      <c r="O43" s="50"/>
      <c r="P43" s="45"/>
    </row>
    <row r="44" spans="2:16" ht="15">
      <c r="B44" s="53" t="s">
        <v>35</v>
      </c>
      <c r="C44" s="53"/>
      <c r="D44" s="46"/>
      <c r="E44" s="46"/>
      <c r="F44" s="47"/>
      <c r="G44" s="48"/>
      <c r="H44" s="48"/>
      <c r="I44" s="48"/>
      <c r="J44" s="48"/>
      <c r="K44" s="49"/>
      <c r="L44" s="47"/>
      <c r="M44" s="46"/>
      <c r="N44" s="45"/>
      <c r="O44" s="50"/>
      <c r="P44" s="45"/>
    </row>
    <row r="45" spans="2:16" ht="6" customHeight="1">
      <c r="B45" s="57"/>
      <c r="C45" s="58"/>
      <c r="D45" s="59"/>
      <c r="E45" s="59"/>
      <c r="F45" s="60"/>
      <c r="G45" s="61"/>
      <c r="H45" s="61"/>
      <c r="I45" s="61"/>
      <c r="J45" s="61"/>
      <c r="K45" s="62"/>
      <c r="L45" s="60"/>
      <c r="M45" s="63"/>
      <c r="N45" s="64"/>
      <c r="O45" s="65"/>
      <c r="P45" s="64"/>
    </row>
    <row r="46" spans="2:16" ht="15">
      <c r="B46" s="66" t="s">
        <v>36</v>
      </c>
      <c r="C46" s="67"/>
      <c r="D46" s="68"/>
      <c r="E46" s="68"/>
      <c r="F46" s="69"/>
      <c r="G46" s="70"/>
      <c r="H46" s="70"/>
      <c r="I46" s="70"/>
      <c r="J46" s="70"/>
      <c r="K46" s="71"/>
      <c r="L46" s="69"/>
      <c r="M46" s="72"/>
      <c r="N46" s="73"/>
      <c r="O46" s="74"/>
      <c r="P46" s="75"/>
    </row>
    <row r="47" spans="2:16" ht="15">
      <c r="B47" s="76" t="s">
        <v>37</v>
      </c>
      <c r="C47" s="77"/>
      <c r="D47" s="77"/>
      <c r="E47" s="77"/>
      <c r="F47" s="77"/>
      <c r="G47" s="77"/>
      <c r="H47" s="77"/>
      <c r="I47" s="77"/>
      <c r="J47" s="77"/>
      <c r="K47" s="78"/>
      <c r="L47" s="77"/>
      <c r="M47" s="77"/>
      <c r="N47" s="77"/>
      <c r="O47" s="79"/>
      <c r="P47" s="80"/>
    </row>
    <row r="48" spans="2:16" ht="6" customHeight="1">
      <c r="B48" s="50"/>
      <c r="C48" s="45"/>
      <c r="D48" s="45"/>
      <c r="E48" s="45"/>
      <c r="F48" s="45"/>
      <c r="G48" s="45"/>
      <c r="H48" s="45"/>
      <c r="I48" s="45"/>
      <c r="J48" s="45"/>
      <c r="K48" s="52"/>
      <c r="L48" s="45"/>
      <c r="M48" s="45"/>
      <c r="N48" s="45"/>
      <c r="O48" s="50"/>
      <c r="P48" s="45"/>
    </row>
    <row r="49" spans="2:16" ht="15">
      <c r="B49" s="33" t="s">
        <v>38</v>
      </c>
      <c r="C49" s="45"/>
      <c r="D49" s="45"/>
      <c r="E49" s="45"/>
      <c r="F49" s="45"/>
      <c r="G49" s="45"/>
      <c r="H49" s="45"/>
      <c r="I49" s="45"/>
      <c r="J49" s="33"/>
      <c r="K49" s="33"/>
      <c r="L49" s="45"/>
      <c r="M49" s="45"/>
      <c r="N49" s="45"/>
      <c r="O49" s="50"/>
      <c r="P49" s="45"/>
    </row>
    <row r="50" spans="2:16" ht="15">
      <c r="B50" s="33" t="s">
        <v>39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3" ht="15"/>
    <row r="54" ht="15"/>
  </sheetData>
  <sheetProtection/>
  <mergeCells count="5">
    <mergeCell ref="C1:N1"/>
    <mergeCell ref="O2:P2"/>
    <mergeCell ref="B4:P4"/>
    <mergeCell ref="A7:P7"/>
    <mergeCell ref="B25:P2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2014-01-19T21:20:35Z</cp:lastPrinted>
  <dcterms:created xsi:type="dcterms:W3CDTF">2014-01-19T21:17:40Z</dcterms:created>
  <dcterms:modified xsi:type="dcterms:W3CDTF">2014-01-19T21:21:37Z</dcterms:modified>
  <cp:category/>
  <cp:version/>
  <cp:contentType/>
  <cp:contentStatus/>
</cp:coreProperties>
</file>