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075" windowHeight="1000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<sst xmlns="http://schemas.openxmlformats.org/spreadsheetml/2006/main" count="51" uniqueCount="23">
  <si>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</si>
  <si>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</si>
  <si>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</si>
  <si>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</si>
  <si>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Districtfinale1° &amp; 2° KLASSE VRIJSPEL</t>
  </si>
  <si>
    <t xml:space="preserve">        KLEIN</t>
  </si>
  <si>
    <t>datum:</t>
  </si>
  <si>
    <t>Lokaal:</t>
  </si>
  <si>
    <t>KBC Gilde Hoger Op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</si>
  <si>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</si>
  <si>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</si>
  <si>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</si>
  <si>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</si>
  <si>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</si>
  <si>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</si>
  <si>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</si>
  <si>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</si>
  <si>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</si>
  <si>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</si>
  <si>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</si>
  <si>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PROM</t>
  </si>
  <si>
    <t>M.G.</t>
  </si>
  <si>
    <t xml:space="preserve">  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</si>
</sst>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51</xdr:row>
      <xdr:rowOff>95250</xdr:rowOff>
    </xdr:from>
    <xdr:to>
      <xdr:col>11</xdr:col>
      <xdr:colOff>285750</xdr:colOff>
      <xdr:row>55</xdr:row>
      <xdr:rowOff>180975</xdr:rowOff>
    </xdr:to>
    <xdr:pic>
      <xdr:nvPicPr>
        <xdr:cNvPr id="1" name="Afbeelding 4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943850"/>
          <a:ext cx="5343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BBB\2014-2015\kalenders\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-2"/>
      <sheetName val="SAMENVATTING"/>
      <sheetName val="Blad2"/>
      <sheetName val="databank"/>
      <sheetName val="dataweb"/>
      <sheetName val="LEDEN"/>
    </sheetNames>
    <sheetDataSet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DOS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3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41970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5">
      <c r="A6" s="22" t="s">
        <v>11</v>
      </c>
      <c r="B6" s="23" t="str">
        <f>VLOOKUP(L6,'[1]LEDEN'!A:E,2,FALSE)</f>
        <v>NOE Christiaan</v>
      </c>
      <c r="C6" s="22"/>
      <c r="D6" s="22"/>
      <c r="E6" s="22"/>
      <c r="F6" s="22" t="s">
        <v>12</v>
      </c>
      <c r="G6" s="24" t="str">
        <f>VLOOKUP(L6,'[1]LEDEN'!A:E,3,FALSE)</f>
        <v>DOS</v>
      </c>
      <c r="H6" s="24"/>
      <c r="I6" s="22"/>
      <c r="J6" s="22"/>
      <c r="K6" s="22"/>
      <c r="L6" s="25">
        <v>4231</v>
      </c>
    </row>
    <row r="7" ht="6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CARDON Eddy</v>
      </c>
      <c r="D9" s="32"/>
      <c r="E9" s="32"/>
      <c r="F9" s="30">
        <v>2</v>
      </c>
      <c r="G9" s="30"/>
      <c r="H9" s="30">
        <v>160</v>
      </c>
      <c r="I9" s="30">
        <v>6</v>
      </c>
      <c r="J9" s="33">
        <f aca="true" t="shared" si="0" ref="J9:J14">ROUNDDOWN(H9/I9,2)</f>
        <v>26.66</v>
      </c>
      <c r="K9" s="30">
        <v>86</v>
      </c>
      <c r="L9" s="34"/>
      <c r="N9">
        <v>1059</v>
      </c>
    </row>
    <row r="10" spans="2:14" ht="15" customHeight="1">
      <c r="B10" s="30">
        <v>2</v>
      </c>
      <c r="C10" s="31" t="str">
        <f>VLOOKUP(N10,'[1]LEDEN'!A:E,2,FALSE)</f>
        <v>DECOCK Stephan</v>
      </c>
      <c r="D10" s="32"/>
      <c r="E10" s="32"/>
      <c r="F10" s="30">
        <v>0</v>
      </c>
      <c r="G10" s="30"/>
      <c r="H10" s="30">
        <v>131</v>
      </c>
      <c r="I10" s="30">
        <v>18</v>
      </c>
      <c r="J10" s="33">
        <f t="shared" si="0"/>
        <v>7.27</v>
      </c>
      <c r="K10" s="30">
        <v>25</v>
      </c>
      <c r="L10" s="35">
        <v>1</v>
      </c>
      <c r="N10">
        <v>9440</v>
      </c>
    </row>
    <row r="11" spans="2:14" ht="15" customHeight="1">
      <c r="B11" s="30">
        <v>3</v>
      </c>
      <c r="C11" s="31" t="str">
        <f>VLOOKUP(N11,'[1]LEDEN'!A:E,2,FALSE)</f>
        <v>DECEUNINCK Kurt</v>
      </c>
      <c r="D11" s="32"/>
      <c r="E11" s="32"/>
      <c r="F11" s="30">
        <v>2</v>
      </c>
      <c r="G11" s="30"/>
      <c r="H11" s="30">
        <v>160</v>
      </c>
      <c r="I11" s="30">
        <v>9</v>
      </c>
      <c r="J11" s="33">
        <f t="shared" si="0"/>
        <v>17.77</v>
      </c>
      <c r="K11" s="30">
        <v>43</v>
      </c>
      <c r="L11" s="35"/>
      <c r="N11">
        <v>8688</v>
      </c>
    </row>
    <row r="12" spans="2:12" ht="15" customHeight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/>
      <c r="D14" s="36"/>
      <c r="E14" s="36" t="s">
        <v>19</v>
      </c>
      <c r="F14" s="38">
        <f>SUM(F9:F13)</f>
        <v>4</v>
      </c>
      <c r="G14" s="38">
        <f>SUM(G9:G13)</f>
        <v>0</v>
      </c>
      <c r="H14" s="38">
        <f>SUM(H9:H13)</f>
        <v>451</v>
      </c>
      <c r="I14" s="38">
        <f>SUM(I9:I13)</f>
        <v>33</v>
      </c>
      <c r="J14" s="39">
        <f t="shared" si="0"/>
        <v>13.66</v>
      </c>
      <c r="K14" s="38">
        <f>MAX(K9:K13)</f>
        <v>86</v>
      </c>
      <c r="L14" s="40" t="s">
        <v>20</v>
      </c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5">
      <c r="A17" s="22" t="s">
        <v>11</v>
      </c>
      <c r="B17" s="23" t="str">
        <f>VLOOKUP(L17,'[1]LEDEN'!A:E,2,FALSE)</f>
        <v>DECOCK Stephan</v>
      </c>
      <c r="C17" s="22"/>
      <c r="D17" s="22"/>
      <c r="E17" s="22"/>
      <c r="F17" s="22" t="s">
        <v>12</v>
      </c>
      <c r="G17" s="24" t="str">
        <f>VLOOKUP(L17,'[1]LEDEN'!A:E,3,FALSE)</f>
        <v>K.GHOK</v>
      </c>
      <c r="H17" s="24"/>
      <c r="I17" s="22"/>
      <c r="J17" s="22"/>
      <c r="K17" s="22"/>
      <c r="L17" s="25">
        <v>9440</v>
      </c>
    </row>
    <row r="18" ht="6" customHeight="1"/>
    <row r="19" spans="6:12" ht="15">
      <c r="F19" s="26" t="s">
        <v>13</v>
      </c>
      <c r="G19" s="27" t="s">
        <v>14</v>
      </c>
      <c r="H19" s="27">
        <v>2.3</v>
      </c>
      <c r="I19" s="28" t="s">
        <v>15</v>
      </c>
      <c r="J19" s="29" t="s">
        <v>16</v>
      </c>
      <c r="K19" s="27" t="s">
        <v>17</v>
      </c>
      <c r="L19" s="27">
        <v>7465</v>
      </c>
    </row>
    <row r="20" spans="2:14" ht="15">
      <c r="B20" s="30">
        <v>1</v>
      </c>
      <c r="C20" s="31" t="str">
        <f>VLOOKUP(N20,'[1]LEDEN'!A:E,2,FALSE)</f>
        <v>DECEUNINCK Kurt</v>
      </c>
      <c r="D20" s="32"/>
      <c r="E20" s="32"/>
      <c r="F20" s="30">
        <v>0</v>
      </c>
      <c r="G20" s="30"/>
      <c r="H20" s="30">
        <v>95</v>
      </c>
      <c r="I20" s="30">
        <v>8</v>
      </c>
      <c r="J20" s="33">
        <f aca="true" t="shared" si="1" ref="J20:J25">ROUNDDOWN(H20/I20,2)</f>
        <v>11.87</v>
      </c>
      <c r="K20" s="30">
        <v>31</v>
      </c>
      <c r="L20" s="34"/>
      <c r="N20">
        <v>8688</v>
      </c>
    </row>
    <row r="21" spans="2:14" ht="15">
      <c r="B21" s="30">
        <v>2</v>
      </c>
      <c r="C21" s="31" t="str">
        <f>VLOOKUP(N21,'[1]LEDEN'!A:E,2,FALSE)</f>
        <v>NOE Christiaan</v>
      </c>
      <c r="D21" s="32"/>
      <c r="E21" s="32"/>
      <c r="F21" s="30">
        <v>2</v>
      </c>
      <c r="G21" s="30"/>
      <c r="H21" s="30">
        <v>210</v>
      </c>
      <c r="I21" s="30">
        <v>18</v>
      </c>
      <c r="J21" s="33">
        <f t="shared" si="1"/>
        <v>11.66</v>
      </c>
      <c r="K21" s="30">
        <v>50</v>
      </c>
      <c r="L21" s="35">
        <v>2</v>
      </c>
      <c r="N21">
        <v>4231</v>
      </c>
    </row>
    <row r="22" spans="2:14" ht="15">
      <c r="B22" s="30">
        <v>3</v>
      </c>
      <c r="C22" s="31" t="str">
        <f>VLOOKUP(N22,'[1]LEDEN'!A:E,2,FALSE)</f>
        <v>CARDON Eddy</v>
      </c>
      <c r="D22" s="32"/>
      <c r="E22" s="32"/>
      <c r="F22" s="30">
        <v>2</v>
      </c>
      <c r="G22" s="30"/>
      <c r="H22" s="30">
        <v>210</v>
      </c>
      <c r="I22" s="30">
        <v>5</v>
      </c>
      <c r="J22" s="33">
        <f t="shared" si="1"/>
        <v>42</v>
      </c>
      <c r="K22" s="30">
        <v>88</v>
      </c>
      <c r="L22" s="35"/>
      <c r="N22">
        <v>1059</v>
      </c>
    </row>
    <row r="23" spans="2:12" ht="15">
      <c r="B23" s="30">
        <v>4</v>
      </c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2:12" ht="15" hidden="1">
      <c r="B24" s="30">
        <v>5</v>
      </c>
      <c r="C24" s="31" t="e">
        <f>VLOOKUP(N24,'[1]LEDEN'!A:E,2,FALSE)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2" ht="15">
      <c r="A25" s="36"/>
      <c r="B25" s="37"/>
      <c r="C25" s="36"/>
      <c r="D25" s="36"/>
      <c r="E25" s="36" t="s">
        <v>19</v>
      </c>
      <c r="F25" s="38">
        <f>SUM(F20:F24)</f>
        <v>4</v>
      </c>
      <c r="G25" s="38">
        <f>SUM(G20:G24)</f>
        <v>0</v>
      </c>
      <c r="H25" s="38">
        <f>SUM(H20:H24)</f>
        <v>515</v>
      </c>
      <c r="I25" s="38">
        <f>SUM(I20:I24)</f>
        <v>31</v>
      </c>
      <c r="J25" s="39">
        <f t="shared" si="1"/>
        <v>16.61</v>
      </c>
      <c r="K25" s="38">
        <f>MAX(K20:K24)</f>
        <v>88</v>
      </c>
      <c r="L25" s="40" t="s">
        <v>21</v>
      </c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5">
      <c r="A28" s="22" t="s">
        <v>11</v>
      </c>
      <c r="B28" s="23" t="str">
        <f>VLOOKUP(L28,'[1]LEDEN'!A:E,2,FALSE)</f>
        <v>CARDON Eddy</v>
      </c>
      <c r="C28" s="22"/>
      <c r="D28" s="22"/>
      <c r="E28" s="22"/>
      <c r="F28" s="22" t="s">
        <v>12</v>
      </c>
      <c r="G28" s="24" t="str">
        <f>VLOOKUP(L28,'[1]LEDEN'!A:E,3,FALSE)</f>
        <v>IBA</v>
      </c>
      <c r="H28" s="24"/>
      <c r="I28" s="22"/>
      <c r="J28" s="22"/>
      <c r="K28" s="22"/>
      <c r="L28" s="25">
        <v>1059</v>
      </c>
    </row>
    <row r="29" ht="7.5" customHeight="1"/>
    <row r="30" spans="6:16" ht="1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  <c r="P30" t="s">
        <v>22</v>
      </c>
    </row>
    <row r="31" spans="2:14" ht="15">
      <c r="B31" s="30">
        <v>1</v>
      </c>
      <c r="C31" s="31" t="str">
        <f>VLOOKUP(N31,'[1]LEDEN'!A:E,2,FALSE)</f>
        <v>NOE Christiaan</v>
      </c>
      <c r="D31" s="32"/>
      <c r="E31" s="32"/>
      <c r="F31" s="30">
        <v>0</v>
      </c>
      <c r="G31" s="30"/>
      <c r="H31" s="30">
        <v>135</v>
      </c>
      <c r="I31" s="30">
        <v>6</v>
      </c>
      <c r="J31" s="33">
        <f>ROUNDDOWN(H31/I31,2)</f>
        <v>22.5</v>
      </c>
      <c r="K31" s="30">
        <v>131</v>
      </c>
      <c r="L31" s="34"/>
      <c r="N31">
        <v>4231</v>
      </c>
    </row>
    <row r="32" spans="2:14" ht="15">
      <c r="B32" s="30">
        <v>2</v>
      </c>
      <c r="C32" s="31" t="str">
        <f>VLOOKUP(N32,'[1]LEDEN'!A:E,2,FALSE)</f>
        <v>DECEUNINCK Kurt</v>
      </c>
      <c r="D32" s="32"/>
      <c r="E32" s="32"/>
      <c r="F32" s="30">
        <v>2</v>
      </c>
      <c r="G32" s="30"/>
      <c r="H32" s="30">
        <v>160</v>
      </c>
      <c r="I32" s="30">
        <v>8</v>
      </c>
      <c r="J32" s="33">
        <f>ROUNDDOWN(H32/I32,2)</f>
        <v>20</v>
      </c>
      <c r="K32" s="30">
        <v>107</v>
      </c>
      <c r="L32" s="35">
        <v>3</v>
      </c>
      <c r="N32">
        <v>8688</v>
      </c>
    </row>
    <row r="33" spans="2:14" ht="15">
      <c r="B33" s="30">
        <v>3</v>
      </c>
      <c r="C33" s="31" t="str">
        <f>VLOOKUP(N33,'[1]LEDEN'!A:E,2,FALSE)</f>
        <v>DECOCK Stephan</v>
      </c>
      <c r="D33" s="32"/>
      <c r="E33" s="32"/>
      <c r="F33" s="30">
        <v>0</v>
      </c>
      <c r="G33" s="30"/>
      <c r="H33" s="30">
        <v>7</v>
      </c>
      <c r="I33" s="30">
        <v>5</v>
      </c>
      <c r="J33" s="33">
        <f>ROUNDDOWN(H33/I33,2)</f>
        <v>1.4</v>
      </c>
      <c r="K33" s="30">
        <v>5</v>
      </c>
      <c r="L33" s="35"/>
      <c r="N33">
        <v>9440</v>
      </c>
    </row>
    <row r="34" spans="2:12" ht="15">
      <c r="B34" s="30">
        <v>4</v>
      </c>
      <c r="C34" s="31" t="e">
        <f>VLOOKUP(N34,'[1]LEDEN'!A:E,2,FALSE)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>ROUNDDOWN(H34/I34,2)</f>
        <v>#DIV/0!</v>
      </c>
      <c r="K34" s="30"/>
      <c r="L34" s="35"/>
    </row>
    <row r="35" spans="1:12" ht="15">
      <c r="A35" s="36"/>
      <c r="B35" s="37"/>
      <c r="C35" s="36"/>
      <c r="D35" s="36"/>
      <c r="E35" s="36" t="s">
        <v>19</v>
      </c>
      <c r="F35" s="38">
        <f>SUM(F31:F34)</f>
        <v>2</v>
      </c>
      <c r="G35" s="38">
        <f>SUM(G31:G34)</f>
        <v>0</v>
      </c>
      <c r="H35" s="38">
        <f>SUM(H31:H34)</f>
        <v>302</v>
      </c>
      <c r="I35" s="38">
        <f>SUM(I31:I34)</f>
        <v>19</v>
      </c>
      <c r="J35" s="39">
        <f>ROUNDDOWN(H35/I35,2)</f>
        <v>15.89</v>
      </c>
      <c r="K35" s="38">
        <f>MAX(K31:K34)</f>
        <v>131</v>
      </c>
      <c r="L35" s="40" t="s">
        <v>20</v>
      </c>
    </row>
    <row r="36" spans="1:12" ht="6.75" customHeight="1" thickBot="1">
      <c r="A36" s="42"/>
      <c r="B36" s="43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ht="6" customHeight="1"/>
    <row r="38" spans="1:12" ht="13.5" customHeight="1">
      <c r="A38" s="22" t="s">
        <v>11</v>
      </c>
      <c r="B38" s="23" t="str">
        <f>VLOOKUP(L38,'[1]LEDEN'!A:E,2,FALSE)</f>
        <v>DECEUNINCK Kurt</v>
      </c>
      <c r="C38" s="22"/>
      <c r="D38" s="22"/>
      <c r="E38" s="22"/>
      <c r="F38" s="22" t="s">
        <v>12</v>
      </c>
      <c r="G38" s="24" t="str">
        <f>VLOOKUP(L38,'[1]LEDEN'!A:E,3,FALSE)</f>
        <v>K.GHOK</v>
      </c>
      <c r="H38" s="24"/>
      <c r="I38" s="22"/>
      <c r="J38" s="22"/>
      <c r="K38" s="22"/>
      <c r="L38" s="25">
        <v>8688</v>
      </c>
    </row>
    <row r="40" spans="6:12" ht="15">
      <c r="F40" s="26" t="s">
        <v>13</v>
      </c>
      <c r="G40" s="27" t="s">
        <v>14</v>
      </c>
      <c r="H40" s="27">
        <v>2.3</v>
      </c>
      <c r="I40" s="28" t="s">
        <v>15</v>
      </c>
      <c r="J40" s="29" t="s">
        <v>16</v>
      </c>
      <c r="K40" s="27" t="s">
        <v>17</v>
      </c>
      <c r="L40" s="27" t="s">
        <v>18</v>
      </c>
    </row>
    <row r="41" spans="2:14" ht="15">
      <c r="B41" s="30">
        <v>1</v>
      </c>
      <c r="C41" s="31" t="str">
        <f>VLOOKUP(N41,'[1]LEDEN'!A:E,2,FALSE)</f>
        <v>DECOCK Stephan</v>
      </c>
      <c r="D41" s="32"/>
      <c r="E41" s="32"/>
      <c r="F41" s="30">
        <v>2</v>
      </c>
      <c r="G41" s="30"/>
      <c r="H41" s="30">
        <v>160</v>
      </c>
      <c r="I41" s="30">
        <v>8</v>
      </c>
      <c r="J41" s="33">
        <f>ROUNDDOWN(H41/I41,2)</f>
        <v>20</v>
      </c>
      <c r="K41" s="30">
        <v>63</v>
      </c>
      <c r="L41" s="34"/>
      <c r="N41">
        <v>9440</v>
      </c>
    </row>
    <row r="42" spans="2:14" ht="15">
      <c r="B42" s="30">
        <v>2</v>
      </c>
      <c r="C42" s="31" t="str">
        <f>VLOOKUP(N42,'[1]LEDEN'!A:E,2,FALSE)</f>
        <v>CARDON Eddy</v>
      </c>
      <c r="D42" s="32"/>
      <c r="E42" s="32"/>
      <c r="F42" s="30">
        <v>0</v>
      </c>
      <c r="G42" s="30"/>
      <c r="H42" s="30">
        <v>36</v>
      </c>
      <c r="I42" s="30">
        <v>8</v>
      </c>
      <c r="J42" s="33">
        <f>ROUNDDOWN(H42/I42,2)</f>
        <v>4.5</v>
      </c>
      <c r="K42" s="30">
        <v>15</v>
      </c>
      <c r="L42" s="35">
        <v>4</v>
      </c>
      <c r="N42">
        <v>1059</v>
      </c>
    </row>
    <row r="43" spans="2:14" ht="15">
      <c r="B43" s="30">
        <v>3</v>
      </c>
      <c r="C43" s="31" t="str">
        <f>VLOOKUP(N43,'[1]LEDEN'!A:E,2,FALSE)</f>
        <v>NOE Christiaan</v>
      </c>
      <c r="D43" s="32"/>
      <c r="E43" s="32"/>
      <c r="F43" s="30">
        <v>0</v>
      </c>
      <c r="G43" s="30"/>
      <c r="H43" s="30">
        <v>159</v>
      </c>
      <c r="I43" s="30">
        <v>9</v>
      </c>
      <c r="J43" s="33">
        <f>ROUNDDOWN(H43/I43,2)</f>
        <v>17.66</v>
      </c>
      <c r="K43" s="30">
        <v>45</v>
      </c>
      <c r="L43" s="35"/>
      <c r="N43">
        <v>4231</v>
      </c>
    </row>
    <row r="44" spans="2:12" ht="15">
      <c r="B44" s="30">
        <v>4</v>
      </c>
      <c r="C44" s="31" t="e">
        <f>VLOOKUP(N44,'[1]LEDEN'!A:E,2,FALSE)</f>
        <v>#N/A</v>
      </c>
      <c r="D44" s="32"/>
      <c r="E44" s="32"/>
      <c r="F44" s="30"/>
      <c r="G44" s="30"/>
      <c r="H44" s="30">
        <f>G44/8*7</f>
        <v>0</v>
      </c>
      <c r="I44" s="30"/>
      <c r="J44" s="33" t="e">
        <f>ROUNDDOWN(H44/I44,2)</f>
        <v>#DIV/0!</v>
      </c>
      <c r="K44" s="30"/>
      <c r="L44" s="35"/>
    </row>
    <row r="45" spans="1:12" ht="15">
      <c r="A45" s="36"/>
      <c r="B45" s="37"/>
      <c r="C45" s="36"/>
      <c r="D45" s="36"/>
      <c r="E45" s="36" t="s">
        <v>19</v>
      </c>
      <c r="F45" s="38">
        <f>SUM(F41:F44)</f>
        <v>2</v>
      </c>
      <c r="G45" s="38">
        <f>SUM(G41:G44)</f>
        <v>0</v>
      </c>
      <c r="H45" s="38">
        <f>SUM(H41:H44)</f>
        <v>355</v>
      </c>
      <c r="I45" s="38">
        <f>SUM(I41:I44)</f>
        <v>25</v>
      </c>
      <c r="J45" s="39">
        <f>ROUNDDOWN(H45/I45,2)</f>
        <v>14.2</v>
      </c>
      <c r="K45" s="38">
        <f>MAX(K41:K44)</f>
        <v>63</v>
      </c>
      <c r="L45" s="40" t="s">
        <v>20</v>
      </c>
    </row>
    <row r="46" spans="1:12" ht="4.5" customHeight="1" thickBot="1">
      <c r="A46" s="42"/>
      <c r="B46" s="43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ht="6" customHeight="1"/>
    <row r="53" ht="15"/>
    <row r="54" ht="15"/>
    <row r="55" ht="15"/>
  </sheetData>
  <sheetProtection/>
  <mergeCells count="7">
    <mergeCell ref="L42:L44"/>
    <mergeCell ref="C3:D3"/>
    <mergeCell ref="F3:I3"/>
    <mergeCell ref="K3:M3"/>
    <mergeCell ref="L10:L13"/>
    <mergeCell ref="L21:L24"/>
    <mergeCell ref="L32:L3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2014-11-28T19:38:33Z</dcterms:created>
  <dcterms:modified xsi:type="dcterms:W3CDTF">2014-11-28T19:39:43Z</dcterms:modified>
  <cp:category/>
  <cp:version/>
  <cp:contentType/>
  <cp:contentStatus/>
</cp:coreProperties>
</file>