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<sst xmlns="http://schemas.openxmlformats.org/spreadsheetml/2006/main" count="55" uniqueCount="25">
  <si>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</si>
  <si>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</si>
  <si>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</si>
  <si>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</si>
  <si>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1° KLASSE DRIEBANDEN</t>
  </si>
  <si>
    <t xml:space="preserve">     MATCH</t>
  </si>
  <si>
    <t>datum:</t>
  </si>
  <si>
    <t>Lokaal:</t>
  </si>
  <si>
    <t>KBC GHOK</t>
  </si>
  <si>
    <t xml:space="preserve">District : </t>
  </si>
  <si>
    <t>zuidwestvl.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</si>
  <si>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</si>
  <si>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</si>
  <si>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</si>
  <si>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</si>
  <si>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</si>
  <si>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</si>
  <si>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</si>
  <si>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</si>
  <si>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</si>
  <si>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</si>
  <si>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t>M.G.</t>
  </si>
  <si>
    <t>PROM</t>
  </si>
  <si>
    <t xml:space="preserve">   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</si>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</sst>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164" fontId="22" fillId="33" borderId="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164" fontId="0" fillId="0" borderId="18" xfId="0" applyNumberFormat="1" applyBorder="1" applyAlignment="1">
      <alignment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164" fontId="26" fillId="33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48</xdr:row>
      <xdr:rowOff>0</xdr:rowOff>
    </xdr:from>
    <xdr:to>
      <xdr:col>11</xdr:col>
      <xdr:colOff>466725</xdr:colOff>
      <xdr:row>52</xdr:row>
      <xdr:rowOff>85725</xdr:rowOff>
    </xdr:to>
    <xdr:pic>
      <xdr:nvPicPr>
        <xdr:cNvPr id="1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277100"/>
          <a:ext cx="5476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4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25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>
      <c r="A3" s="7" t="s">
        <v>6</v>
      </c>
      <c r="B3" s="8"/>
      <c r="C3" s="13">
        <v>42077</v>
      </c>
      <c r="D3" s="13"/>
      <c r="E3" s="14" t="s">
        <v>7</v>
      </c>
      <c r="F3" s="15" t="s">
        <v>8</v>
      </c>
      <c r="G3" s="15"/>
      <c r="H3" s="15"/>
      <c r="I3" s="15"/>
      <c r="J3" s="16" t="s">
        <v>9</v>
      </c>
      <c r="K3" s="17" t="s">
        <v>10</v>
      </c>
      <c r="L3" s="17"/>
      <c r="M3" s="18"/>
    </row>
    <row r="4" spans="1:13" ht="3.75" customHeight="1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ht="5.25" customHeight="1"/>
    <row r="6" spans="1:12" ht="15">
      <c r="A6" s="26" t="s">
        <v>11</v>
      </c>
      <c r="B6" s="27" t="str">
        <f>VLOOKUP(L6,'[1]LEDEN'!A:E,2,FALSE)</f>
        <v>VANGANSBEKE Luc</v>
      </c>
      <c r="C6" s="26"/>
      <c r="D6" s="26"/>
      <c r="E6" s="26"/>
      <c r="F6" s="26" t="s">
        <v>12</v>
      </c>
      <c r="G6" s="28" t="str">
        <f>VLOOKUP(L6,'[1]LEDEN'!A:E,3,FALSE)</f>
        <v>KK</v>
      </c>
      <c r="H6" s="28" t="str">
        <f>VLOOKUP(L6,'[1]LEDEN'!A:E,3,FALSE)</f>
        <v>KK</v>
      </c>
      <c r="I6" s="26"/>
      <c r="J6" s="29"/>
      <c r="K6" s="26"/>
      <c r="L6" s="30">
        <v>4737</v>
      </c>
    </row>
    <row r="7" ht="6" customHeight="1"/>
    <row r="8" spans="6:12" ht="15">
      <c r="F8" s="31" t="s">
        <v>13</v>
      </c>
      <c r="G8" s="32" t="s">
        <v>14</v>
      </c>
      <c r="H8" s="32" t="s">
        <v>15</v>
      </c>
      <c r="I8" s="33" t="s">
        <v>16</v>
      </c>
      <c r="J8" s="34" t="s">
        <v>17</v>
      </c>
      <c r="K8" s="32" t="s">
        <v>18</v>
      </c>
      <c r="L8" s="32" t="s">
        <v>19</v>
      </c>
    </row>
    <row r="9" spans="2:14" ht="15" customHeight="1">
      <c r="B9" s="35">
        <v>1</v>
      </c>
      <c r="C9" s="36" t="str">
        <f>VLOOKUP(N9,'[1]LEDEN'!A:E,2,FALSE)</f>
        <v>MILLET Michel</v>
      </c>
      <c r="D9" s="37"/>
      <c r="E9" s="37"/>
      <c r="F9" s="35">
        <v>2</v>
      </c>
      <c r="G9" s="35"/>
      <c r="H9" s="35">
        <v>34</v>
      </c>
      <c r="I9" s="35">
        <v>46</v>
      </c>
      <c r="J9" s="38">
        <f>ROUNDDOWN(H9/I9,3)</f>
        <v>0.739</v>
      </c>
      <c r="K9" s="35">
        <v>6</v>
      </c>
      <c r="L9" s="39"/>
      <c r="N9">
        <v>8425</v>
      </c>
    </row>
    <row r="10" spans="2:14" ht="15" customHeight="1">
      <c r="B10" s="35">
        <v>2</v>
      </c>
      <c r="C10" s="36" t="str">
        <f>VLOOKUP(N10,'[1]LEDEN'!A:E,2,FALSE)</f>
        <v>BAS Jacques</v>
      </c>
      <c r="D10" s="37"/>
      <c r="E10" s="37"/>
      <c r="F10" s="35">
        <v>2</v>
      </c>
      <c r="G10" s="35"/>
      <c r="H10" s="35">
        <v>34</v>
      </c>
      <c r="I10" s="35">
        <v>67</v>
      </c>
      <c r="J10" s="38">
        <f>ROUNDDOWN(H10/I10,3)</f>
        <v>0.507</v>
      </c>
      <c r="K10" s="35">
        <v>4</v>
      </c>
      <c r="L10" s="40">
        <v>1</v>
      </c>
      <c r="N10">
        <v>4659</v>
      </c>
    </row>
    <row r="11" spans="2:14" ht="15" customHeight="1">
      <c r="B11" s="35">
        <v>3</v>
      </c>
      <c r="C11" s="36" t="str">
        <f>VLOOKUP(N11,'[1]LEDEN'!A:E,2,FALSE)</f>
        <v>GOETHALS Didier</v>
      </c>
      <c r="D11" s="37"/>
      <c r="E11" s="37"/>
      <c r="F11" s="35">
        <v>2</v>
      </c>
      <c r="G11" s="35"/>
      <c r="H11" s="35">
        <v>34</v>
      </c>
      <c r="I11" s="35">
        <v>50</v>
      </c>
      <c r="J11" s="38">
        <f>ROUNDDOWN(H11/I11,3)</f>
        <v>0.68</v>
      </c>
      <c r="K11" s="35">
        <v>6</v>
      </c>
      <c r="L11" s="40"/>
      <c r="N11">
        <v>4775</v>
      </c>
    </row>
    <row r="12" spans="2:12" ht="15" customHeight="1">
      <c r="B12" s="35">
        <v>4</v>
      </c>
      <c r="C12" s="36" t="e">
        <f>VLOOKUP(N12,'[1]LEDEN'!A:E,2,FALSE)</f>
        <v>#N/A</v>
      </c>
      <c r="D12" s="37"/>
      <c r="E12" s="37"/>
      <c r="F12" s="35"/>
      <c r="G12" s="35"/>
      <c r="H12" s="35"/>
      <c r="I12" s="35"/>
      <c r="J12" s="38" t="e">
        <f>ROUNDDOWN(H12/I12,3)</f>
        <v>#DIV/0!</v>
      </c>
      <c r="K12" s="35"/>
      <c r="L12" s="40"/>
    </row>
    <row r="13" spans="2:12" ht="15" customHeight="1" hidden="1">
      <c r="B13" s="35">
        <v>5</v>
      </c>
      <c r="C13" s="36" t="e">
        <f>VLOOKUP(N13,'[1]LEDEN'!A:E,2,FALSE)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>ROUNDDOWN(H13/I13,2)</f>
        <v>#DIV/0!</v>
      </c>
      <c r="K13" s="35"/>
      <c r="L13" s="40"/>
    </row>
    <row r="14" spans="1:13" ht="15" customHeight="1">
      <c r="A14" s="41"/>
      <c r="B14" s="42"/>
      <c r="C14" s="41"/>
      <c r="D14" s="41"/>
      <c r="E14" s="41" t="s">
        <v>20</v>
      </c>
      <c r="F14" s="43">
        <f>SUM(F9:F13)</f>
        <v>6</v>
      </c>
      <c r="G14" s="43">
        <f>SUM(G9:G13)</f>
        <v>0</v>
      </c>
      <c r="H14" s="43">
        <f>SUM(H9:H13)</f>
        <v>102</v>
      </c>
      <c r="I14" s="43">
        <f>SUM(I9:I13)</f>
        <v>163</v>
      </c>
      <c r="J14" s="44">
        <f>ROUNDDOWN(H14/I14,3)</f>
        <v>0.625</v>
      </c>
      <c r="K14" s="43">
        <f>MAX(K9:K13)</f>
        <v>6</v>
      </c>
      <c r="L14" s="45" t="s">
        <v>21</v>
      </c>
      <c r="M14" s="46"/>
    </row>
    <row r="15" spans="1:12" ht="8.25" customHeight="1" thickBot="1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ht="7.5" customHeight="1"/>
    <row r="17" spans="1:12" ht="15">
      <c r="A17" s="26" t="s">
        <v>11</v>
      </c>
      <c r="B17" s="27" t="str">
        <f>VLOOKUP(L17,'[1]LEDEN'!A:E,2,FALSE)</f>
        <v>GOETHALS Didier</v>
      </c>
      <c r="C17" s="26"/>
      <c r="D17" s="26"/>
      <c r="E17" s="26"/>
      <c r="F17" s="26" t="s">
        <v>12</v>
      </c>
      <c r="G17" s="28" t="str">
        <f>VLOOKUP(L17,'[1]LEDEN'!A:E,3,FALSE)</f>
        <v>K.GHOK</v>
      </c>
      <c r="H17" s="28" t="str">
        <f>VLOOKUP(L17,'[1]LEDEN'!A:E,3,FALSE)</f>
        <v>K.GHOK</v>
      </c>
      <c r="I17" s="26"/>
      <c r="J17" s="29"/>
      <c r="K17" s="26"/>
      <c r="L17" s="30">
        <v>4775</v>
      </c>
    </row>
    <row r="18" ht="6" customHeight="1"/>
    <row r="19" spans="6:12" ht="15">
      <c r="F19" s="31" t="s">
        <v>13</v>
      </c>
      <c r="G19" s="32" t="s">
        <v>14</v>
      </c>
      <c r="H19" s="32" t="s">
        <v>15</v>
      </c>
      <c r="I19" s="33" t="s">
        <v>16</v>
      </c>
      <c r="J19" s="34" t="s">
        <v>17</v>
      </c>
      <c r="K19" s="32" t="s">
        <v>18</v>
      </c>
      <c r="L19" s="32">
        <v>7465</v>
      </c>
    </row>
    <row r="20" spans="2:14" ht="15">
      <c r="B20" s="35">
        <v>1</v>
      </c>
      <c r="C20" s="36" t="str">
        <f>VLOOKUP(N20,'[1]LEDEN'!A:E,2,FALSE)</f>
        <v>BAS Jacques</v>
      </c>
      <c r="D20" s="37"/>
      <c r="E20" s="37"/>
      <c r="F20" s="35">
        <v>2</v>
      </c>
      <c r="G20" s="35"/>
      <c r="H20" s="35">
        <v>34</v>
      </c>
      <c r="I20" s="35">
        <v>26</v>
      </c>
      <c r="J20" s="38">
        <f>ROUNDDOWN(H20/I20,3)</f>
        <v>1.307</v>
      </c>
      <c r="K20" s="35">
        <v>4</v>
      </c>
      <c r="L20" s="39"/>
      <c r="N20">
        <v>4659</v>
      </c>
    </row>
    <row r="21" spans="2:14" ht="15">
      <c r="B21" s="35">
        <v>2</v>
      </c>
      <c r="C21" s="36" t="str">
        <f>VLOOKUP(N21,'[1]LEDEN'!A:E,2,FALSE)</f>
        <v>MILLET Michel</v>
      </c>
      <c r="D21" s="37"/>
      <c r="E21" s="37"/>
      <c r="F21" s="35">
        <v>2</v>
      </c>
      <c r="G21" s="35"/>
      <c r="H21" s="35">
        <v>34</v>
      </c>
      <c r="I21" s="35">
        <v>53</v>
      </c>
      <c r="J21" s="38">
        <f>ROUNDDOWN(H21/I21,3)</f>
        <v>0.641</v>
      </c>
      <c r="K21" s="35">
        <v>3</v>
      </c>
      <c r="L21" s="40">
        <v>2</v>
      </c>
      <c r="N21">
        <v>8425</v>
      </c>
    </row>
    <row r="22" spans="2:14" ht="15">
      <c r="B22" s="35">
        <v>3</v>
      </c>
      <c r="C22" s="36" t="str">
        <f>VLOOKUP(N22,'[1]LEDEN'!A:E,2,FALSE)</f>
        <v>VANGANSBEKE Luc</v>
      </c>
      <c r="D22" s="37"/>
      <c r="E22" s="37"/>
      <c r="F22" s="35">
        <v>0</v>
      </c>
      <c r="G22" s="35"/>
      <c r="H22" s="35">
        <v>32</v>
      </c>
      <c r="I22" s="35">
        <v>50</v>
      </c>
      <c r="J22" s="38">
        <f>ROUNDDOWN(H22/I22,3)</f>
        <v>0.64</v>
      </c>
      <c r="K22" s="35">
        <v>3</v>
      </c>
      <c r="L22" s="40"/>
      <c r="N22">
        <v>4737</v>
      </c>
    </row>
    <row r="23" spans="2:12" ht="15">
      <c r="B23" s="35">
        <v>4</v>
      </c>
      <c r="C23" s="36" t="e">
        <f>VLOOKUP(N23,'[1]LEDEN'!A:E,2,FALSE)</f>
        <v>#N/A</v>
      </c>
      <c r="D23" s="37"/>
      <c r="E23" s="37"/>
      <c r="F23" s="35"/>
      <c r="G23" s="35"/>
      <c r="H23" s="35"/>
      <c r="I23" s="35"/>
      <c r="J23" s="38" t="e">
        <f>ROUNDDOWN(H23/I23,3)</f>
        <v>#DIV/0!</v>
      </c>
      <c r="K23" s="35"/>
      <c r="L23" s="40"/>
    </row>
    <row r="24" spans="2:12" ht="15" hidden="1">
      <c r="B24" s="35">
        <v>5</v>
      </c>
      <c r="C24" s="36" t="e">
        <f>VLOOKUP(N24,'[1]LEDEN'!A:E,2,FALSE)</f>
        <v>#N/A</v>
      </c>
      <c r="D24" s="37"/>
      <c r="E24" s="37"/>
      <c r="F24" s="35"/>
      <c r="G24" s="35"/>
      <c r="H24" s="35">
        <f>G24/8*7</f>
        <v>0</v>
      </c>
      <c r="I24" s="35"/>
      <c r="J24" s="38" t="e">
        <f>ROUNDDOWN(H24/I24,2)</f>
        <v>#DIV/0!</v>
      </c>
      <c r="K24" s="35"/>
      <c r="L24" s="40"/>
    </row>
    <row r="25" spans="1:12" ht="15">
      <c r="A25" s="41"/>
      <c r="B25" s="42"/>
      <c r="C25" s="41"/>
      <c r="D25" s="41"/>
      <c r="E25" s="41" t="s">
        <v>20</v>
      </c>
      <c r="F25" s="43">
        <f>SUM(F20:F24)</f>
        <v>4</v>
      </c>
      <c r="G25" s="43">
        <f>SUM(G20:G24)</f>
        <v>0</v>
      </c>
      <c r="H25" s="43">
        <f>SUM(H20:H24)</f>
        <v>100</v>
      </c>
      <c r="I25" s="43">
        <f>SUM(I20:I24)</f>
        <v>129</v>
      </c>
      <c r="J25" s="44">
        <f>ROUNDDOWN(H25/I25,3)</f>
        <v>0.775</v>
      </c>
      <c r="K25" s="43">
        <f>MAX(K20:K24)</f>
        <v>4</v>
      </c>
      <c r="L25" s="45" t="s">
        <v>22</v>
      </c>
    </row>
    <row r="26" spans="1:12" ht="7.5" customHeight="1" thickBot="1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ht="3.75" customHeight="1"/>
    <row r="28" spans="1:12" ht="15">
      <c r="A28" s="26" t="s">
        <v>11</v>
      </c>
      <c r="B28" s="27" t="str">
        <f>VLOOKUP(L28,'[1]LEDEN'!A:E,2,FALSE)</f>
        <v>MILLET Michel</v>
      </c>
      <c r="C28" s="26"/>
      <c r="D28" s="26"/>
      <c r="E28" s="26"/>
      <c r="F28" s="26" t="s">
        <v>12</v>
      </c>
      <c r="G28" s="28" t="str">
        <f>VLOOKUP(L28,'[1]LEDEN'!A:E,3,FALSE)</f>
        <v>KK</v>
      </c>
      <c r="H28" s="28" t="str">
        <f>VLOOKUP(L28,'[1]LEDEN'!A:E,3,FALSE)</f>
        <v>KK</v>
      </c>
      <c r="I28" s="26"/>
      <c r="J28" s="29"/>
      <c r="K28" s="26"/>
      <c r="L28" s="30">
        <v>8425</v>
      </c>
    </row>
    <row r="29" ht="7.5" customHeight="1"/>
    <row r="30" spans="6:16" ht="15">
      <c r="F30" s="31" t="s">
        <v>13</v>
      </c>
      <c r="G30" s="32" t="s">
        <v>14</v>
      </c>
      <c r="H30" s="32" t="s">
        <v>15</v>
      </c>
      <c r="I30" s="33" t="s">
        <v>16</v>
      </c>
      <c r="J30" s="34" t="s">
        <v>17</v>
      </c>
      <c r="K30" s="32" t="s">
        <v>18</v>
      </c>
      <c r="L30" s="32" t="s">
        <v>19</v>
      </c>
      <c r="P30" t="s">
        <v>23</v>
      </c>
    </row>
    <row r="31" spans="2:14" ht="15">
      <c r="B31" s="35">
        <v>1</v>
      </c>
      <c r="C31" s="36" t="str">
        <f>VLOOKUP(N31,'[1]LEDEN'!A:E,2,FALSE)</f>
        <v>VANGANSBEKE Luc</v>
      </c>
      <c r="D31" s="37"/>
      <c r="E31" s="37"/>
      <c r="F31" s="35">
        <v>0</v>
      </c>
      <c r="G31" s="35"/>
      <c r="H31" s="35">
        <v>33</v>
      </c>
      <c r="I31" s="35">
        <v>46</v>
      </c>
      <c r="J31" s="38">
        <f>ROUNDDOWN(H31/I31,3)</f>
        <v>0.717</v>
      </c>
      <c r="K31" s="35">
        <v>7</v>
      </c>
      <c r="L31" s="39"/>
      <c r="N31">
        <v>4737</v>
      </c>
    </row>
    <row r="32" spans="2:14" ht="15">
      <c r="B32" s="35">
        <v>2</v>
      </c>
      <c r="C32" s="36" t="str">
        <f>VLOOKUP(N32,'[1]LEDEN'!A:E,2,FALSE)</f>
        <v>GOETHALS Didier</v>
      </c>
      <c r="D32" s="37"/>
      <c r="E32" s="37"/>
      <c r="F32" s="35">
        <v>0</v>
      </c>
      <c r="G32" s="35"/>
      <c r="H32" s="35">
        <v>33</v>
      </c>
      <c r="I32" s="35">
        <v>53</v>
      </c>
      <c r="J32" s="38">
        <f>ROUNDDOWN(H32/I32,3)</f>
        <v>0.622</v>
      </c>
      <c r="K32" s="35">
        <v>2</v>
      </c>
      <c r="L32" s="40">
        <v>3</v>
      </c>
      <c r="N32">
        <v>4775</v>
      </c>
    </row>
    <row r="33" spans="2:14" ht="15">
      <c r="B33" s="35">
        <v>3</v>
      </c>
      <c r="C33" s="36" t="str">
        <f>VLOOKUP(N33,'[1]LEDEN'!A:E,2,FALSE)</f>
        <v>BAS Jacques</v>
      </c>
      <c r="D33" s="37"/>
      <c r="E33" s="37"/>
      <c r="F33" s="35">
        <v>2</v>
      </c>
      <c r="G33" s="35"/>
      <c r="H33" s="35">
        <v>34</v>
      </c>
      <c r="I33" s="35">
        <v>48</v>
      </c>
      <c r="J33" s="38">
        <f>ROUNDDOWN(H33/I33,3)</f>
        <v>0.708</v>
      </c>
      <c r="K33" s="35">
        <v>4</v>
      </c>
      <c r="L33" s="40"/>
      <c r="N33">
        <v>4659</v>
      </c>
    </row>
    <row r="34" spans="2:12" ht="15">
      <c r="B34" s="35">
        <v>4</v>
      </c>
      <c r="C34" s="36" t="e">
        <f>VLOOKUP(N34,'[1]LEDEN'!A:E,2,FALSE)</f>
        <v>#N/A</v>
      </c>
      <c r="D34" s="37"/>
      <c r="E34" s="37"/>
      <c r="F34" s="35"/>
      <c r="G34" s="35"/>
      <c r="H34" s="35"/>
      <c r="I34" s="35"/>
      <c r="J34" s="38" t="e">
        <f>ROUNDDOWN(H34/I34,3)</f>
        <v>#DIV/0!</v>
      </c>
      <c r="K34" s="35"/>
      <c r="L34" s="40"/>
    </row>
    <row r="35" spans="1:12" ht="15">
      <c r="A35" s="41"/>
      <c r="B35" s="42"/>
      <c r="C35" s="41"/>
      <c r="D35" s="41"/>
      <c r="E35" s="41" t="s">
        <v>20</v>
      </c>
      <c r="F35" s="43">
        <f>SUM(F31:F34)</f>
        <v>2</v>
      </c>
      <c r="G35" s="43">
        <f>SUM(G31:G34)</f>
        <v>0</v>
      </c>
      <c r="H35" s="43">
        <f>SUM(H31:H34)</f>
        <v>100</v>
      </c>
      <c r="I35" s="43">
        <f>SUM(I31:I34)</f>
        <v>147</v>
      </c>
      <c r="J35" s="44">
        <f>ROUNDDOWN(H35/I35,3)</f>
        <v>0.68</v>
      </c>
      <c r="K35" s="43">
        <f>MAX(K31:K34)</f>
        <v>7</v>
      </c>
      <c r="L35" s="45" t="s">
        <v>21</v>
      </c>
    </row>
    <row r="36" spans="1:12" ht="6.75" customHeight="1" thickBot="1">
      <c r="A36" s="47"/>
      <c r="B36" s="48"/>
      <c r="C36" s="47"/>
      <c r="D36" s="47"/>
      <c r="E36" s="47"/>
      <c r="F36" s="47"/>
      <c r="G36" s="47"/>
      <c r="H36" s="47"/>
      <c r="I36" s="47"/>
      <c r="J36" s="49"/>
      <c r="K36" s="47"/>
      <c r="L36" s="47"/>
    </row>
    <row r="37" ht="6" customHeight="1"/>
    <row r="38" spans="1:12" ht="13.5" customHeight="1">
      <c r="A38" s="26" t="s">
        <v>11</v>
      </c>
      <c r="B38" s="27" t="str">
        <f>VLOOKUP(L38,'[1]LEDEN'!A:E,2,FALSE)</f>
        <v>BAS Jacques</v>
      </c>
      <c r="C38" s="26"/>
      <c r="D38" s="26"/>
      <c r="E38" s="26"/>
      <c r="F38" s="26" t="s">
        <v>12</v>
      </c>
      <c r="G38" s="28" t="str">
        <f>VLOOKUP(L38,'[1]LEDEN'!A:E,3,FALSE)</f>
        <v>K.GHOK</v>
      </c>
      <c r="H38" s="28" t="str">
        <f>VLOOKUP(L38,'[1]LEDEN'!A:E,3,FALSE)</f>
        <v>K.GHOK</v>
      </c>
      <c r="I38" s="26"/>
      <c r="J38" s="29"/>
      <c r="K38" s="26"/>
      <c r="L38" s="30">
        <v>4659</v>
      </c>
    </row>
    <row r="40" spans="6:12" ht="15">
      <c r="F40" s="31" t="s">
        <v>13</v>
      </c>
      <c r="G40" s="32" t="s">
        <v>14</v>
      </c>
      <c r="H40" s="32" t="s">
        <v>15</v>
      </c>
      <c r="I40" s="33" t="s">
        <v>16</v>
      </c>
      <c r="J40" s="34" t="s">
        <v>17</v>
      </c>
      <c r="K40" s="32" t="s">
        <v>18</v>
      </c>
      <c r="L40" s="32" t="s">
        <v>19</v>
      </c>
    </row>
    <row r="41" spans="2:14" ht="15">
      <c r="B41" s="35">
        <v>1</v>
      </c>
      <c r="C41" s="36" t="str">
        <f>VLOOKUP(N41,'[1]LEDEN'!A:E,2,FALSE)</f>
        <v>GOETHALS Didier</v>
      </c>
      <c r="D41" s="37"/>
      <c r="E41" s="37"/>
      <c r="F41" s="35">
        <v>0</v>
      </c>
      <c r="G41" s="35"/>
      <c r="H41" s="35">
        <v>22</v>
      </c>
      <c r="I41" s="35">
        <v>26</v>
      </c>
      <c r="J41" s="38">
        <f>ROUNDDOWN(H41/I41,3)</f>
        <v>0.846</v>
      </c>
      <c r="K41" s="35">
        <v>5</v>
      </c>
      <c r="L41" s="39"/>
      <c r="N41">
        <v>4775</v>
      </c>
    </row>
    <row r="42" spans="2:14" ht="15">
      <c r="B42" s="35">
        <v>2</v>
      </c>
      <c r="C42" s="36" t="str">
        <f>VLOOKUP(N42,'[1]LEDEN'!A:E,2,FALSE)</f>
        <v>VANGANSBEKE Luc</v>
      </c>
      <c r="D42" s="37"/>
      <c r="E42" s="37"/>
      <c r="F42" s="35">
        <v>0</v>
      </c>
      <c r="G42" s="35"/>
      <c r="H42" s="35">
        <v>28</v>
      </c>
      <c r="I42" s="35">
        <v>67</v>
      </c>
      <c r="J42" s="38">
        <f>ROUNDDOWN(H42/I42,3)</f>
        <v>0.417</v>
      </c>
      <c r="K42" s="35">
        <v>8</v>
      </c>
      <c r="L42" s="40">
        <v>4</v>
      </c>
      <c r="N42">
        <v>4737</v>
      </c>
    </row>
    <row r="43" spans="2:14" ht="15">
      <c r="B43" s="35">
        <v>3</v>
      </c>
      <c r="C43" s="36" t="str">
        <f>VLOOKUP(N43,'[1]LEDEN'!A:E,2,FALSE)</f>
        <v>MILLET Michel</v>
      </c>
      <c r="D43" s="37"/>
      <c r="E43" s="37"/>
      <c r="F43" s="35">
        <v>0</v>
      </c>
      <c r="G43" s="35"/>
      <c r="H43" s="35">
        <v>30</v>
      </c>
      <c r="I43" s="35">
        <v>48</v>
      </c>
      <c r="J43" s="38">
        <f>ROUNDDOWN(H43/I43,3)</f>
        <v>0.625</v>
      </c>
      <c r="K43" s="35">
        <v>4</v>
      </c>
      <c r="L43" s="40"/>
      <c r="N43">
        <v>8425</v>
      </c>
    </row>
    <row r="44" spans="2:12" ht="15">
      <c r="B44" s="35">
        <v>4</v>
      </c>
      <c r="C44" s="36" t="e">
        <f>VLOOKUP(N44,'[1]LEDEN'!A:E,2,FALSE)</f>
        <v>#N/A</v>
      </c>
      <c r="D44" s="37"/>
      <c r="E44" s="37"/>
      <c r="F44" s="35"/>
      <c r="G44" s="35"/>
      <c r="H44" s="35"/>
      <c r="I44" s="35"/>
      <c r="J44" s="38" t="e">
        <f>ROUNDDOWN(H44/I44,3)</f>
        <v>#DIV/0!</v>
      </c>
      <c r="K44" s="35"/>
      <c r="L44" s="40"/>
    </row>
    <row r="45" spans="1:12" ht="15">
      <c r="A45" s="41"/>
      <c r="B45" s="42"/>
      <c r="C45" s="41"/>
      <c r="D45" s="41"/>
      <c r="E45" s="41" t="s">
        <v>20</v>
      </c>
      <c r="F45" s="43">
        <f>SUM(F41:F44)</f>
        <v>0</v>
      </c>
      <c r="G45" s="43">
        <f>SUM(G41:G44)</f>
        <v>0</v>
      </c>
      <c r="H45" s="43">
        <f>SUM(H41:H44)</f>
        <v>80</v>
      </c>
      <c r="I45" s="43">
        <f>SUM(I41:I44)</f>
        <v>141</v>
      </c>
      <c r="J45" s="44">
        <f>ROUNDDOWN(H45/I45,3)</f>
        <v>0.567</v>
      </c>
      <c r="K45" s="43">
        <f>MAX(K41:K44)</f>
        <v>8</v>
      </c>
      <c r="L45" s="45" t="s">
        <v>24</v>
      </c>
    </row>
    <row r="46" spans="1:12" ht="4.5" customHeight="1" thickBot="1">
      <c r="A46" s="47"/>
      <c r="B46" s="48"/>
      <c r="C46" s="47"/>
      <c r="D46" s="47"/>
      <c r="E46" s="47"/>
      <c r="F46" s="47"/>
      <c r="G46" s="47"/>
      <c r="H46" s="47"/>
      <c r="I46" s="47"/>
      <c r="J46" s="49"/>
      <c r="K46" s="47"/>
      <c r="L46" s="47"/>
    </row>
    <row r="47" ht="6" customHeight="1"/>
    <row r="50" ht="15"/>
    <row r="51" ht="15"/>
    <row r="52" ht="15"/>
  </sheetData>
  <sheetProtection/>
  <mergeCells count="7">
    <mergeCell ref="L42:L44"/>
    <mergeCell ref="C3:D3"/>
    <mergeCell ref="F3:I3"/>
    <mergeCell ref="K3:M3"/>
    <mergeCell ref="L10:L13"/>
    <mergeCell ref="L21:L24"/>
    <mergeCell ref="L32:L3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2015-03-15T10:07:43Z</dcterms:created>
  <dcterms:modified xsi:type="dcterms:W3CDTF">2015-03-15T10:10:05Z</dcterms:modified>
  <cp:category/>
  <cp:version/>
  <cp:contentType/>
  <cp:contentStatus/>
</cp:coreProperties>
</file>