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200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<sst xmlns="http://schemas.openxmlformats.org/spreadsheetml/2006/main" count="42" uniqueCount="39">
  <si>
    <t>GEWEST BEIDE - VLAANDEREN</t>
  </si>
  <si>
    <t>sportjaar :</t>
  </si>
  <si>
    <t>2012-2013</t>
  </si>
  <si>
    <t>DISTRICT :  ZUIDWESTVLAANDEREN</t>
  </si>
  <si>
    <t>KAMPIOENSCHAP VAN BELGIE : 1° DRIEBANDEN MB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</si>
  <si>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</si>
  <si>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</si>
  <si>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</si>
  <si>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</si>
  <si>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</si>
  <si>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</si>
  <si>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</si>
  <si>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</si>
  <si>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</si>
  <si>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</si>
  <si>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</si>
  <si>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Forfait</t>
  </si>
  <si>
    <t>DISTRICTFINALE 1° DRIEBAND M.B.</t>
  </si>
  <si>
    <t>* DEELNEMERS</t>
  </si>
  <si>
    <t xml:space="preserve">Al deze wedstrijden worden gespeeld in </t>
  </si>
  <si>
    <t>BC Risquons-Tout, Chaussée de Lille 429 te Moeskroen.</t>
  </si>
  <si>
    <t>Tel: 056/34.52.28.</t>
  </si>
  <si>
    <t>vrijdag 22 februari 2013 om 19u00</t>
  </si>
  <si>
    <t>* TE SPELEN PUNTEN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</si>
  <si>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</si>
  <si>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</si>
  <si>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</si>
  <si>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</si>
  <si>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1-2 en 3-4, vervolgens V1-W2  &amp;  V2-W1, V1-V2  &amp;  W1-W2</t>
  </si>
  <si>
    <t>* WEDSTRIJDLEIDING : clubsportbestuurder.</t>
  </si>
  <si>
    <t>SPORTKLEDIJ VERPLICHT</t>
  </si>
  <si>
    <t>Laken SIMONIS</t>
  </si>
  <si>
    <t>Ballen SUPER ARAMITH</t>
  </si>
  <si>
    <t>De winnaar van de districtfinale speelt de gewestelijke finale in het weekend van 6 &amp; 7/04/2013</t>
  </si>
  <si>
    <t>in het district Waasland.</t>
  </si>
  <si>
    <t>Uitslagen binnen de 24 uur naar: De Moor Frederik, Tuttegemstraat 36 te 9870  MACHELEN (O.-Vl.)</t>
  </si>
  <si>
    <t>Tel.: 0496/26.44.85       Fax: 09/386.65.22.        Email : frederik.de.moor1@telenet.be</t>
  </si>
  <si>
    <t>Opmaak kalender : 30 januari 2013</t>
  </si>
  <si>
    <t>uiterste speeldatum : zondag 24 februari 2013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</si>
</sst>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30"/>
      <name val="Calibri"/>
      <family val="2"/>
    </font>
    <font>
      <b/>
      <i/>
      <sz val="18"/>
      <color indexed="30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4"/>
      <color rgb="FF0070C0"/>
      <name val="Calibri"/>
      <family val="2"/>
    </font>
    <font>
      <b/>
      <i/>
      <sz val="18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19" fillId="33" borderId="10" xfId="54" applyFont="1" applyFill="1" applyBorder="1" applyAlignment="1">
      <alignment horizontal="left"/>
      <protection/>
    </xf>
    <xf numFmtId="0" fontId="19" fillId="34" borderId="10" xfId="54" applyFont="1" applyFill="1" applyBorder="1" applyAlignment="1">
      <alignment horizontal="center"/>
      <protection/>
    </xf>
    <xf numFmtId="0" fontId="20" fillId="34" borderId="11" xfId="54" applyFont="1" applyFill="1" applyBorder="1" applyAlignment="1">
      <alignment horizontal="center"/>
      <protection/>
    </xf>
    <xf numFmtId="0" fontId="21" fillId="34" borderId="11" xfId="54" applyFont="1" applyFill="1" applyBorder="1" applyAlignment="1">
      <alignment horizontal="center"/>
      <protection/>
    </xf>
    <xf numFmtId="0" fontId="21" fillId="34" borderId="12" xfId="54" applyFont="1" applyFill="1" applyBorder="1" applyAlignment="1">
      <alignment horizontal="left"/>
      <protection/>
    </xf>
    <xf numFmtId="0" fontId="19" fillId="33" borderId="13" xfId="54" applyFont="1" applyFill="1" applyBorder="1" applyAlignment="1">
      <alignment horizontal="left"/>
      <protection/>
    </xf>
    <xf numFmtId="0" fontId="19" fillId="34" borderId="13" xfId="54" applyFont="1" applyFill="1" applyBorder="1" applyAlignment="1">
      <alignment horizontal="center"/>
      <protection/>
    </xf>
    <xf numFmtId="0" fontId="21" fillId="34" borderId="0" xfId="54" applyFont="1" applyFill="1" applyBorder="1" applyAlignment="1">
      <alignment horizontal="left"/>
      <protection/>
    </xf>
    <xf numFmtId="0" fontId="22" fillId="34" borderId="0" xfId="54" applyFont="1" applyFill="1" applyBorder="1" applyAlignment="1">
      <alignment horizontal="left"/>
      <protection/>
    </xf>
    <xf numFmtId="0" fontId="23" fillId="34" borderId="0" xfId="54" applyFont="1" applyFill="1" applyBorder="1">
      <alignment/>
      <protection/>
    </xf>
    <xf numFmtId="0" fontId="21" fillId="34" borderId="0" xfId="54" applyFont="1" applyFill="1" applyBorder="1" applyAlignment="1">
      <alignment horizontal="center"/>
      <protection/>
    </xf>
    <xf numFmtId="164" fontId="21" fillId="34" borderId="0" xfId="54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/>
    </xf>
    <xf numFmtId="164" fontId="21" fillId="34" borderId="0" xfId="54" applyNumberFormat="1" applyFont="1" applyFill="1" applyBorder="1" applyAlignment="1">
      <alignment horizontal="center"/>
      <protection/>
    </xf>
    <xf numFmtId="164" fontId="21" fillId="34" borderId="14" xfId="54" applyNumberFormat="1" applyFont="1" applyFill="1" applyBorder="1" applyAlignment="1">
      <alignment horizontal="center"/>
      <protection/>
    </xf>
    <xf numFmtId="0" fontId="24" fillId="33" borderId="13" xfId="54" applyFont="1" applyFill="1" applyBorder="1" applyAlignment="1">
      <alignment horizontal="left"/>
      <protection/>
    </xf>
    <xf numFmtId="0" fontId="24" fillId="34" borderId="13" xfId="54" applyFont="1" applyFill="1" applyBorder="1" applyAlignment="1">
      <alignment horizontal="center"/>
      <protection/>
    </xf>
    <xf numFmtId="0" fontId="24" fillId="34" borderId="0" xfId="54" applyFont="1" applyFill="1" applyBorder="1" applyAlignment="1">
      <alignment horizontal="left"/>
      <protection/>
    </xf>
    <xf numFmtId="0" fontId="20" fillId="34" borderId="0" xfId="54" applyFont="1" applyFill="1" applyBorder="1" applyAlignment="1">
      <alignment horizontal="left"/>
      <protection/>
    </xf>
    <xf numFmtId="0" fontId="20" fillId="34" borderId="0" xfId="54" applyFont="1" applyFill="1" applyBorder="1">
      <alignment/>
      <protection/>
    </xf>
    <xf numFmtId="0" fontId="20" fillId="34" borderId="0" xfId="54" applyFont="1" applyFill="1" applyBorder="1" applyAlignment="1">
      <alignment horizontal="center"/>
      <protection/>
    </xf>
    <xf numFmtId="0" fontId="0" fillId="34" borderId="0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18" fillId="33" borderId="15" xfId="54" applyFill="1" applyBorder="1" applyAlignment="1">
      <alignment horizontal="center"/>
      <protection/>
    </xf>
    <xf numFmtId="0" fontId="25" fillId="34" borderId="15" xfId="0" applyFont="1" applyFill="1" applyBorder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4" applyFont="1" applyFill="1" applyBorder="1" applyAlignment="1">
      <alignment horizontal="left"/>
      <protection/>
    </xf>
    <xf numFmtId="0" fontId="27" fillId="0" borderId="0" xfId="54" applyFont="1" applyFill="1" applyBorder="1" applyAlignment="1">
      <alignment horizontal="left"/>
      <protection/>
    </xf>
    <xf numFmtId="0" fontId="5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Fill="1" applyBorder="1" applyAlignment="1">
      <alignment horizontal="center"/>
    </xf>
    <xf numFmtId="0" fontId="54" fillId="0" borderId="18" xfId="0" applyFont="1" applyBorder="1" applyAlignment="1">
      <alignment horizontal="center"/>
    </xf>
    <xf numFmtId="0" fontId="54" fillId="0" borderId="19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1" fontId="0" fillId="0" borderId="0" xfId="0" applyNumberFormat="1" applyAlignment="1">
      <alignment/>
    </xf>
    <xf numFmtId="0" fontId="31" fillId="0" borderId="0" xfId="0" applyFont="1" applyAlignment="1">
      <alignment/>
    </xf>
    <xf numFmtId="0" fontId="30" fillId="0" borderId="0" xfId="54" applyFont="1" applyAlignment="1">
      <alignment horizontal="left"/>
      <protection/>
    </xf>
    <xf numFmtId="0" fontId="30" fillId="0" borderId="0" xfId="54" applyFont="1" applyAlignment="1">
      <alignment horizontal="center"/>
      <protection/>
    </xf>
    <xf numFmtId="1" fontId="30" fillId="0" borderId="0" xfId="54" applyNumberFormat="1" applyFont="1" applyAlignment="1">
      <alignment horizontal="center"/>
      <protection/>
    </xf>
    <xf numFmtId="165" fontId="30" fillId="0" borderId="0" xfId="54" applyNumberFormat="1" applyFont="1" applyAlignment="1">
      <alignment horizontal="right"/>
      <protection/>
    </xf>
    <xf numFmtId="0" fontId="18" fillId="0" borderId="0" xfId="54" applyFont="1">
      <alignment/>
      <protection/>
    </xf>
    <xf numFmtId="0" fontId="32" fillId="0" borderId="0" xfId="54" applyFont="1" applyAlignment="1">
      <alignment horizontal="left"/>
      <protection/>
    </xf>
    <xf numFmtId="0" fontId="0" fillId="0" borderId="0" xfId="0" applyFont="1" applyAlignment="1">
      <alignment/>
    </xf>
    <xf numFmtId="0" fontId="33" fillId="0" borderId="0" xfId="54" applyFont="1">
      <alignment/>
      <protection/>
    </xf>
    <xf numFmtId="0" fontId="33" fillId="0" borderId="0" xfId="54" applyFont="1" applyAlignment="1">
      <alignment horizontal="left"/>
      <protection/>
    </xf>
    <xf numFmtId="0" fontId="33" fillId="0" borderId="0" xfId="54" applyFont="1" applyAlignment="1">
      <alignment horizontal="center"/>
      <protection/>
    </xf>
    <xf numFmtId="1" fontId="33" fillId="0" borderId="0" xfId="54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34" fillId="0" borderId="0" xfId="54" applyFont="1" applyAlignment="1">
      <alignment horizontal="left"/>
      <protection/>
    </xf>
    <xf numFmtId="1" fontId="0" fillId="0" borderId="0" xfId="0" applyNumberFormat="1" applyFont="1" applyAlignment="1">
      <alignment/>
    </xf>
    <xf numFmtId="0" fontId="35" fillId="0" borderId="0" xfId="54" applyFont="1" applyAlignment="1">
      <alignment horizontal="left"/>
      <protection/>
    </xf>
    <xf numFmtId="0" fontId="35" fillId="0" borderId="0" xfId="54" applyFont="1">
      <alignment/>
      <protection/>
    </xf>
    <xf numFmtId="0" fontId="35" fillId="0" borderId="0" xfId="54" applyFont="1" applyAlignment="1">
      <alignment horizontal="center"/>
      <protection/>
    </xf>
    <xf numFmtId="1" fontId="35" fillId="0" borderId="0" xfId="54" applyNumberFormat="1" applyFont="1" applyAlignment="1">
      <alignment horizontal="center"/>
      <protection/>
    </xf>
    <xf numFmtId="0" fontId="33" fillId="0" borderId="0" xfId="54" applyFont="1" applyBorder="1" applyAlignment="1">
      <alignment horizontal="center"/>
      <protection/>
    </xf>
    <xf numFmtId="0" fontId="34" fillId="0" borderId="0" xfId="54" applyFont="1" applyBorder="1" applyAlignment="1">
      <alignment horizontal="left"/>
      <protection/>
    </xf>
    <xf numFmtId="0" fontId="35" fillId="0" borderId="0" xfId="54" applyFont="1" applyBorder="1">
      <alignment/>
      <protection/>
    </xf>
    <xf numFmtId="0" fontId="35" fillId="0" borderId="0" xfId="54" applyFont="1" applyBorder="1" applyAlignment="1">
      <alignment horizontal="left"/>
      <protection/>
    </xf>
    <xf numFmtId="0" fontId="35" fillId="0" borderId="0" xfId="54" applyFont="1" applyBorder="1" applyAlignment="1">
      <alignment horizontal="center"/>
      <protection/>
    </xf>
    <xf numFmtId="1" fontId="35" fillId="0" borderId="0" xfId="54" applyNumberFormat="1" applyFont="1" applyBorder="1" applyAlignment="1">
      <alignment horizontal="center"/>
      <protection/>
    </xf>
    <xf numFmtId="0" fontId="33" fillId="0" borderId="0" xfId="54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6" fillId="0" borderId="21" xfId="54" applyFont="1" applyBorder="1" applyAlignment="1">
      <alignment horizontal="left"/>
      <protection/>
    </xf>
    <xf numFmtId="0" fontId="34" fillId="0" borderId="22" xfId="54" applyFont="1" applyBorder="1" applyAlignment="1">
      <alignment horizontal="left"/>
      <protection/>
    </xf>
    <xf numFmtId="0" fontId="35" fillId="0" borderId="22" xfId="54" applyFont="1" applyBorder="1">
      <alignment/>
      <protection/>
    </xf>
    <xf numFmtId="0" fontId="35" fillId="0" borderId="22" xfId="54" applyFont="1" applyBorder="1" applyAlignment="1">
      <alignment horizontal="left"/>
      <protection/>
    </xf>
    <xf numFmtId="0" fontId="35" fillId="0" borderId="22" xfId="54" applyFont="1" applyBorder="1" applyAlignment="1">
      <alignment horizontal="center"/>
      <protection/>
    </xf>
    <xf numFmtId="1" fontId="35" fillId="0" borderId="22" xfId="54" applyNumberFormat="1" applyFont="1" applyBorder="1" applyAlignment="1">
      <alignment horizontal="center"/>
      <protection/>
    </xf>
    <xf numFmtId="0" fontId="33" fillId="0" borderId="22" xfId="54" applyFont="1" applyBorder="1">
      <alignment/>
      <protection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16" fillId="0" borderId="24" xfId="0" applyFont="1" applyBorder="1" applyAlignment="1">
      <alignment/>
    </xf>
    <xf numFmtId="0" fontId="0" fillId="0" borderId="25" xfId="0" applyFont="1" applyBorder="1" applyAlignment="1">
      <alignment/>
    </xf>
    <xf numFmtId="1" fontId="0" fillId="0" borderId="25" xfId="0" applyNumberFormat="1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Model Nieuw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50</xdr:row>
      <xdr:rowOff>19050</xdr:rowOff>
    </xdr:from>
    <xdr:to>
      <xdr:col>15</xdr:col>
      <xdr:colOff>438150</xdr:colOff>
      <xdr:row>53</xdr:row>
      <xdr:rowOff>47625</xdr:rowOff>
    </xdr:to>
    <xdr:pic>
      <xdr:nvPicPr>
        <xdr:cNvPr id="2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8724900"/>
          <a:ext cx="6286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1e%20DRIEBAND%20MB%20UITSLAG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PageLayoutView="0" workbookViewId="0" topLeftCell="B1">
      <selection activeCell="B22" sqref="B22"/>
    </sheetView>
  </sheetViews>
  <sheetFormatPr defaultColWidth="9.140625" defaultRowHeight="15"/>
  <cols>
    <col min="1" max="1" width="3.140625" style="0" hidden="1" customWidth="1"/>
    <col min="2" max="2" width="6.28125" style="28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0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28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6" ht="15">
      <c r="A2" s="6"/>
      <c r="B2" s="7"/>
      <c r="C2" s="8" t="s">
        <v>3</v>
      </c>
      <c r="D2" s="9"/>
      <c r="E2" s="10"/>
      <c r="F2" s="8"/>
      <c r="G2" s="11"/>
      <c r="H2" s="11"/>
      <c r="I2" s="11"/>
      <c r="J2" s="11"/>
      <c r="K2" s="11"/>
      <c r="L2" s="12"/>
      <c r="M2" s="13"/>
      <c r="N2" s="13"/>
      <c r="O2" s="14"/>
      <c r="P2" s="15"/>
    </row>
    <row r="3" spans="1:16" ht="15">
      <c r="A3" s="16"/>
      <c r="B3" s="17"/>
      <c r="C3" s="18"/>
      <c r="D3" s="19"/>
      <c r="E3" s="19"/>
      <c r="F3" s="20"/>
      <c r="G3" s="21"/>
      <c r="H3" s="21"/>
      <c r="I3" s="21"/>
      <c r="J3" s="21"/>
      <c r="K3" s="21"/>
      <c r="L3" s="21"/>
      <c r="M3" s="13"/>
      <c r="N3" s="13"/>
      <c r="O3" s="22"/>
      <c r="P3" s="23"/>
    </row>
    <row r="4" spans="1:16" ht="15.75" thickBot="1">
      <c r="A4" s="24"/>
      <c r="B4" s="25" t="s">
        <v>4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7"/>
    </row>
    <row r="5" spans="3:6" ht="12.75" customHeight="1">
      <c r="C5" s="29" t="s">
        <v>5</v>
      </c>
      <c r="D5" s="30"/>
      <c r="E5" s="30"/>
      <c r="F5" s="31"/>
    </row>
    <row r="6" ht="6" customHeight="1"/>
    <row r="7" spans="1:16" ht="18.75">
      <c r="A7" s="32" t="s">
        <v>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ht="6.75" customHeight="1"/>
    <row r="9" spans="2:15" ht="11.25" customHeight="1">
      <c r="B9"/>
      <c r="C9" s="33" t="s">
        <v>7</v>
      </c>
      <c r="D9" s="33" t="s">
        <v>8</v>
      </c>
      <c r="E9" s="33"/>
      <c r="F9" s="33" t="s">
        <v>9</v>
      </c>
      <c r="G9" s="33"/>
      <c r="H9" s="33"/>
      <c r="I9" s="28"/>
      <c r="J9" s="33" t="s">
        <v>10</v>
      </c>
      <c r="K9" s="33" t="s">
        <v>11</v>
      </c>
      <c r="L9" s="33" t="s">
        <v>12</v>
      </c>
      <c r="M9" s="33" t="s">
        <v>13</v>
      </c>
      <c r="N9" s="33" t="s">
        <v>14</v>
      </c>
      <c r="O9" s="33" t="s">
        <v>15</v>
      </c>
    </row>
    <row r="10" spans="2:15" ht="15">
      <c r="B10">
        <f aca="true" t="shared" si="0" ref="B10:B16">B9+1</f>
        <v>1</v>
      </c>
      <c r="C10" s="34">
        <v>9075</v>
      </c>
      <c r="D10" s="35" t="str">
        <f>VLOOKUP(C10,'[1]LEDEN'!A:C,2,FALSE)</f>
        <v>FLORIN Marc</v>
      </c>
      <c r="F10" s="28" t="str">
        <f>VLOOKUP(C10,'[1]LEDEN'!A:C,3,FALSE)</f>
        <v>RT</v>
      </c>
      <c r="J10" s="28">
        <v>6</v>
      </c>
      <c r="K10" s="28">
        <v>133</v>
      </c>
      <c r="L10" s="28">
        <v>159</v>
      </c>
      <c r="M10" s="36">
        <f aca="true" t="shared" si="1" ref="M10:M21">IF(L10&lt;&gt;"",(K10/L10)-0.0005,"")</f>
        <v>0.8359779874213837</v>
      </c>
      <c r="N10" s="28">
        <v>5</v>
      </c>
      <c r="O10" s="28" t="str">
        <f>IF(M10&lt;0.61,"OG",IF(AND(M10&gt;=0.61,M10&lt;0.765),"MG",IF(AND(M10&gt;=0.765,M10&lt;950),"PR","")))</f>
        <v>PR</v>
      </c>
    </row>
    <row r="11" spans="2:15" ht="15">
      <c r="B11">
        <f t="shared" si="0"/>
        <v>2</v>
      </c>
      <c r="C11" s="34">
        <v>4774</v>
      </c>
      <c r="D11" s="35" t="str">
        <f>VLOOKUP(C11,'[1]LEDEN'!A:C,2,FALSE)</f>
        <v>DUYCK Peter</v>
      </c>
      <c r="F11" s="28" t="str">
        <f>VLOOKUP(C11,'[1]LEDEN'!A:C,3,FALSE)</f>
        <v>DOS</v>
      </c>
      <c r="J11" s="28">
        <v>6</v>
      </c>
      <c r="K11" s="28">
        <v>128</v>
      </c>
      <c r="L11" s="28">
        <v>211</v>
      </c>
      <c r="M11" s="36">
        <f t="shared" si="1"/>
        <v>0.6061350710900475</v>
      </c>
      <c r="N11" s="28">
        <v>6</v>
      </c>
      <c r="O11" s="28" t="str">
        <f aca="true" t="shared" si="2" ref="O11:O22">IF(M11&lt;0.61,"OG",IF(AND(M11&gt;=0.61,M11&lt;0.765),"MG",IF(AND(M11&gt;=0.765,M11&lt;950),"PR","")))</f>
        <v>OG</v>
      </c>
    </row>
    <row r="12" spans="2:15" ht="15">
      <c r="B12">
        <f t="shared" si="0"/>
        <v>3</v>
      </c>
      <c r="C12" s="34">
        <v>6727</v>
      </c>
      <c r="D12" s="35" t="str">
        <f>VLOOKUP(C12,'[1]LEDEN'!A:C,2,FALSE)</f>
        <v>DE RYNCK Yvan</v>
      </c>
      <c r="F12" s="28" t="str">
        <f>VLOOKUP(C12,'[1]LEDEN'!A:C,3,FALSE)</f>
        <v>KK</v>
      </c>
      <c r="J12" s="28">
        <v>4</v>
      </c>
      <c r="K12" s="28">
        <v>120</v>
      </c>
      <c r="L12" s="28">
        <v>219</v>
      </c>
      <c r="M12" s="36">
        <f t="shared" si="1"/>
        <v>0.5474452054794521</v>
      </c>
      <c r="N12" s="28">
        <v>5</v>
      </c>
      <c r="O12" s="28" t="str">
        <f t="shared" si="2"/>
        <v>OG</v>
      </c>
    </row>
    <row r="13" spans="2:15" ht="15">
      <c r="B13">
        <f t="shared" si="0"/>
        <v>4</v>
      </c>
      <c r="C13" s="34">
        <v>4708</v>
      </c>
      <c r="D13" s="35" t="str">
        <f>VLOOKUP(C13,'[1]LEDEN'!A:C,2,FALSE)</f>
        <v>DENNEULIN Frédéric</v>
      </c>
      <c r="F13" s="28" t="str">
        <f>VLOOKUP(C13,'[1]LEDEN'!A:C,3,FALSE)</f>
        <v>KK</v>
      </c>
      <c r="J13" s="28">
        <v>4</v>
      </c>
      <c r="K13" s="28">
        <v>111</v>
      </c>
      <c r="L13" s="28">
        <v>208</v>
      </c>
      <c r="M13" s="36">
        <f t="shared" si="1"/>
        <v>0.5331538461538462</v>
      </c>
      <c r="N13" s="28">
        <v>5</v>
      </c>
      <c r="O13" s="28" t="str">
        <f t="shared" si="2"/>
        <v>OG</v>
      </c>
    </row>
    <row r="14" spans="2:15" ht="15">
      <c r="B14">
        <f t="shared" si="0"/>
        <v>5</v>
      </c>
      <c r="C14" s="34">
        <v>8425</v>
      </c>
      <c r="D14" s="35" t="str">
        <f>VLOOKUP(C14,'[1]LEDEN'!A:C,2,FALSE)</f>
        <v>MILLET Michel</v>
      </c>
      <c r="F14" s="28" t="str">
        <f>VLOOKUP(C14,'[1]LEDEN'!A:C,3,FALSE)</f>
        <v>KK</v>
      </c>
      <c r="J14" s="28">
        <v>4</v>
      </c>
      <c r="K14" s="28">
        <v>109</v>
      </c>
      <c r="L14" s="28">
        <v>222</v>
      </c>
      <c r="M14" s="36">
        <f t="shared" si="1"/>
        <v>0.49049099099099097</v>
      </c>
      <c r="N14" s="28">
        <v>6</v>
      </c>
      <c r="O14" s="28" t="str">
        <f t="shared" si="2"/>
        <v>OG</v>
      </c>
    </row>
    <row r="15" spans="2:15" ht="15">
      <c r="B15">
        <f t="shared" si="0"/>
        <v>6</v>
      </c>
      <c r="C15" s="34">
        <v>8694</v>
      </c>
      <c r="D15" s="35" t="str">
        <f>VLOOKUP(C15,'[1]LEDEN'!A:C,2,FALSE)</f>
        <v>VANDEMAELE Paul-André</v>
      </c>
      <c r="F15" s="28" t="str">
        <f>VLOOKUP(C15,'[1]LEDEN'!A:C,3,FALSE)</f>
        <v>RT</v>
      </c>
      <c r="J15" s="28">
        <v>2</v>
      </c>
      <c r="K15" s="28">
        <v>96</v>
      </c>
      <c r="L15" s="28">
        <v>173</v>
      </c>
      <c r="M15" s="36">
        <f t="shared" si="1"/>
        <v>0.5544132947976879</v>
      </c>
      <c r="N15" s="28">
        <v>5</v>
      </c>
      <c r="O15" s="28" t="str">
        <f t="shared" si="2"/>
        <v>OG</v>
      </c>
    </row>
    <row r="16" spans="2:15" ht="15">
      <c r="B16">
        <f t="shared" si="0"/>
        <v>7</v>
      </c>
      <c r="C16" s="34">
        <v>4778</v>
      </c>
      <c r="D16" s="35" t="str">
        <f>VLOOKUP(C16,'[1]LEDEN'!A:C,2,FALSE)</f>
        <v>LEYN Philippe</v>
      </c>
      <c r="F16" s="28" t="str">
        <f>VLOOKUP(C16,'[1]LEDEN'!A:C,3,FALSE)</f>
        <v>DOS</v>
      </c>
      <c r="J16" s="28">
        <v>2</v>
      </c>
      <c r="K16" s="28">
        <v>120</v>
      </c>
      <c r="L16" s="28">
        <v>228</v>
      </c>
      <c r="M16" s="36">
        <f t="shared" si="1"/>
        <v>0.5258157894736842</v>
      </c>
      <c r="N16" s="28">
        <v>4</v>
      </c>
      <c r="O16" s="28" t="str">
        <f t="shared" si="2"/>
        <v>OG</v>
      </c>
    </row>
    <row r="17" spans="2:14" ht="15">
      <c r="B17"/>
      <c r="C17" s="34"/>
      <c r="D17" s="35"/>
      <c r="F17" s="28"/>
      <c r="J17" s="28"/>
      <c r="K17" s="28"/>
      <c r="L17" s="28"/>
      <c r="M17" s="36"/>
      <c r="N17" s="28"/>
    </row>
    <row r="18" spans="2:15" ht="15">
      <c r="B18"/>
      <c r="C18" s="34">
        <v>6730</v>
      </c>
      <c r="D18" s="35" t="str">
        <f>VLOOKUP(C18,'[1]LEDEN'!A:C,2,FALSE)</f>
        <v>DENOULET Johan</v>
      </c>
      <c r="F18" s="28" t="str">
        <f>VLOOKUP(C18,'[1]LEDEN'!A:C,3,FALSE)</f>
        <v>KK</v>
      </c>
      <c r="J18" s="35" t="s">
        <v>16</v>
      </c>
      <c r="K18" s="28"/>
      <c r="L18" s="28"/>
      <c r="M18" s="36">
        <f t="shared" si="1"/>
      </c>
      <c r="N18" s="28"/>
      <c r="O18" s="28">
        <f t="shared" si="2"/>
      </c>
    </row>
    <row r="19" spans="2:15" ht="15">
      <c r="B19"/>
      <c r="C19" s="34">
        <v>8480</v>
      </c>
      <c r="D19" s="35" t="str">
        <f>VLOOKUP(C19,'[1]LEDEN'!A:C,2,FALSE)</f>
        <v>VANGANSBEKE Gerard</v>
      </c>
      <c r="F19" s="28" t="str">
        <f>VLOOKUP(C19,'[1]LEDEN'!A:C,3,FALSE)</f>
        <v>KK</v>
      </c>
      <c r="J19" s="35" t="s">
        <v>16</v>
      </c>
      <c r="K19" s="28"/>
      <c r="L19" s="28"/>
      <c r="M19" s="36">
        <f t="shared" si="1"/>
      </c>
      <c r="N19" s="28"/>
      <c r="O19" s="28">
        <f t="shared" si="2"/>
      </c>
    </row>
    <row r="20" spans="2:15" ht="15">
      <c r="B20"/>
      <c r="C20" s="34">
        <v>4737</v>
      </c>
      <c r="D20" s="35" t="str">
        <f>VLOOKUP(C20,'[1]LEDEN'!A:C,2,FALSE)</f>
        <v>VANGANSBEKE Luc</v>
      </c>
      <c r="F20" s="28" t="str">
        <f>VLOOKUP(C20,'[1]LEDEN'!A:C,3,FALSE)</f>
        <v>KK</v>
      </c>
      <c r="J20" s="35"/>
      <c r="K20" s="28"/>
      <c r="L20" s="28"/>
      <c r="M20" s="36">
        <f t="shared" si="1"/>
      </c>
      <c r="N20" s="28"/>
      <c r="O20" s="28">
        <f t="shared" si="2"/>
      </c>
    </row>
    <row r="21" spans="2:15" ht="15">
      <c r="B21"/>
      <c r="C21" s="34">
        <v>4775</v>
      </c>
      <c r="D21" s="35" t="str">
        <f>VLOOKUP(C21,'[1]LEDEN'!A:C,2,FALSE)</f>
        <v>GOETHALS Didier</v>
      </c>
      <c r="F21" s="28" t="str">
        <f>VLOOKUP(C21,'[1]LEDEN'!A:C,3,FALSE)</f>
        <v>K.GHOK</v>
      </c>
      <c r="J21" s="35" t="s">
        <v>16</v>
      </c>
      <c r="K21" s="28"/>
      <c r="L21" s="28"/>
      <c r="M21" s="36">
        <f t="shared" si="1"/>
      </c>
      <c r="N21" s="28"/>
      <c r="O21" s="28">
        <f t="shared" si="2"/>
      </c>
    </row>
    <row r="22" spans="2:15" ht="15">
      <c r="B22"/>
      <c r="C22" s="28">
        <v>5746</v>
      </c>
      <c r="D22" s="35" t="str">
        <f>VLOOKUP(C22,'[1]LEDEN'!A:C,2,FALSE)</f>
        <v>NICHELSON Pascal</v>
      </c>
      <c r="F22" s="28" t="str">
        <f>VLOOKUP(C22,'[1]LEDEN'!A:C,3,FALSE)</f>
        <v>KEWM</v>
      </c>
      <c r="J22" s="35" t="s">
        <v>16</v>
      </c>
      <c r="K22" s="28"/>
      <c r="L22" s="28"/>
      <c r="M22" s="36">
        <f>IF(L22&lt;&gt;"",(#REF!/L22)-0.005,"")</f>
      </c>
      <c r="N22" s="28"/>
      <c r="O22" s="28">
        <f t="shared" si="2"/>
      </c>
    </row>
    <row r="23" ht="15.75" thickBot="1"/>
    <row r="24" spans="2:16" ht="24" thickBot="1">
      <c r="B24" s="37" t="s">
        <v>17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9"/>
    </row>
    <row r="25" spans="2:16" ht="15">
      <c r="B25" s="40" t="s">
        <v>18</v>
      </c>
      <c r="D25" s="41"/>
      <c r="O25"/>
      <c r="P25" s="28"/>
    </row>
    <row r="26" spans="2:16" ht="15">
      <c r="B26">
        <v>1</v>
      </c>
      <c r="C26" s="34">
        <v>9075</v>
      </c>
      <c r="D26" s="35" t="str">
        <f>VLOOKUP(C26,'[1]LEDEN'!A:C,2,FALSE)</f>
        <v>FLORIN Marc</v>
      </c>
      <c r="F26" s="28" t="str">
        <f>VLOOKUP(C26,'[1]LEDEN'!A:C,3,FALSE)</f>
        <v>RT</v>
      </c>
      <c r="H26" s="42" t="s">
        <v>19</v>
      </c>
      <c r="O26"/>
      <c r="P26" s="28"/>
    </row>
    <row r="27" spans="2:16" ht="15">
      <c r="B27">
        <v>2</v>
      </c>
      <c r="C27" s="28">
        <v>4774</v>
      </c>
      <c r="D27" s="35" t="str">
        <f>VLOOKUP(C27,'[1]LEDEN'!A:C,2,FALSE)</f>
        <v>DUYCK Peter</v>
      </c>
      <c r="F27" s="28" t="str">
        <f>VLOOKUP(C27,'[1]LEDEN'!A:C,3,FALSE)</f>
        <v>DOS</v>
      </c>
      <c r="H27" s="42" t="s">
        <v>20</v>
      </c>
      <c r="O27"/>
      <c r="P27" s="28"/>
    </row>
    <row r="28" spans="2:16" ht="15">
      <c r="B28">
        <v>3</v>
      </c>
      <c r="C28" s="28">
        <v>6727</v>
      </c>
      <c r="D28" s="35" t="str">
        <f>VLOOKUP(C28,'[1]LEDEN'!A:C,2,FALSE)</f>
        <v>DE RYNCK Yvan</v>
      </c>
      <c r="F28" s="28" t="str">
        <f>VLOOKUP(C28,'[1]LEDEN'!A:C,3,FALSE)</f>
        <v>KK</v>
      </c>
      <c r="H28" s="42" t="s">
        <v>21</v>
      </c>
      <c r="O28"/>
      <c r="P28" s="28"/>
    </row>
    <row r="29" spans="2:16" ht="15">
      <c r="B29">
        <v>4</v>
      </c>
      <c r="C29" s="28">
        <v>4708</v>
      </c>
      <c r="D29" s="35" t="str">
        <f>VLOOKUP(C29,'[1]LEDEN'!A:C,2,FALSE)</f>
        <v>DENNEULIN Frédéric</v>
      </c>
      <c r="F29" s="28" t="str">
        <f>VLOOKUP(C29,'[1]LEDEN'!A:C,3,FALSE)</f>
        <v>KK</v>
      </c>
      <c r="H29" s="42" t="s">
        <v>22</v>
      </c>
      <c r="O29"/>
      <c r="P29" s="28"/>
    </row>
    <row r="31" spans="2:16" ht="15">
      <c r="B31" s="43" t="s">
        <v>23</v>
      </c>
      <c r="C31" s="28"/>
      <c r="E31" s="44">
        <v>34</v>
      </c>
      <c r="K31" s="45"/>
      <c r="O31"/>
      <c r="P31" s="28"/>
    </row>
    <row r="32" spans="2:16" ht="6" customHeight="1">
      <c r="B32"/>
      <c r="C32" s="28"/>
      <c r="K32" s="45"/>
      <c r="O32"/>
      <c r="P32" s="28"/>
    </row>
    <row r="33" spans="2:16" ht="15">
      <c r="B33" s="44" t="s">
        <v>24</v>
      </c>
      <c r="C33" s="28"/>
      <c r="E33" s="46" t="s">
        <v>25</v>
      </c>
      <c r="F33" s="47"/>
      <c r="G33" s="48"/>
      <c r="H33" s="48"/>
      <c r="I33" s="48"/>
      <c r="J33" s="48"/>
      <c r="K33" s="49"/>
      <c r="M33" s="50">
        <v>0.61</v>
      </c>
      <c r="O33"/>
      <c r="P33" s="28"/>
    </row>
    <row r="34" spans="5:13" ht="15">
      <c r="E34" s="51" t="s">
        <v>26</v>
      </c>
      <c r="K34" s="45"/>
      <c r="M34" s="50">
        <v>0.61</v>
      </c>
    </row>
    <row r="35" ht="5.25" customHeight="1">
      <c r="K35" s="45"/>
    </row>
    <row r="36" spans="2:11" ht="15">
      <c r="B36" s="43" t="s">
        <v>27</v>
      </c>
      <c r="E36" t="s">
        <v>28</v>
      </c>
      <c r="K36" s="45"/>
    </row>
    <row r="37" ht="5.25" customHeight="1">
      <c r="K37" s="45"/>
    </row>
    <row r="38" spans="2:16" ht="15">
      <c r="B38" s="52" t="s">
        <v>29</v>
      </c>
      <c r="C38" s="53"/>
      <c r="D38" s="54"/>
      <c r="E38" s="54"/>
      <c r="F38" s="55"/>
      <c r="G38" s="56"/>
      <c r="H38" s="56"/>
      <c r="I38" s="56"/>
      <c r="J38" s="56"/>
      <c r="K38" s="57"/>
      <c r="L38" s="56"/>
      <c r="M38" s="54"/>
      <c r="N38" s="53"/>
      <c r="O38" s="58"/>
      <c r="P38" s="53"/>
    </row>
    <row r="39" spans="2:16" ht="6" customHeight="1">
      <c r="B39" s="56"/>
      <c r="C39" s="59"/>
      <c r="D39" s="54"/>
      <c r="E39" s="53"/>
      <c r="F39" s="53"/>
      <c r="G39" s="53"/>
      <c r="H39" s="53"/>
      <c r="I39" s="53"/>
      <c r="J39" s="53"/>
      <c r="K39" s="60"/>
      <c r="L39" s="53"/>
      <c r="M39" s="53"/>
      <c r="N39" s="53"/>
      <c r="O39" s="58"/>
      <c r="P39" s="53"/>
    </row>
    <row r="40" spans="2:16" ht="15">
      <c r="B40" s="61" t="s">
        <v>30</v>
      </c>
      <c r="C40" s="53"/>
      <c r="D40" s="53"/>
      <c r="E40" s="61"/>
      <c r="F40" s="61" t="s">
        <v>31</v>
      </c>
      <c r="G40" s="62"/>
      <c r="H40" s="61"/>
      <c r="I40" s="63"/>
      <c r="J40" s="63"/>
      <c r="K40" s="64"/>
      <c r="L40" s="61" t="s">
        <v>32</v>
      </c>
      <c r="M40" s="63"/>
      <c r="N40" s="61"/>
      <c r="O40" s="54"/>
      <c r="P40" s="53"/>
    </row>
    <row r="41" spans="2:16" ht="6" customHeight="1">
      <c r="B41" s="56"/>
      <c r="C41" s="53"/>
      <c r="D41" s="53"/>
      <c r="E41" s="61"/>
      <c r="F41" s="62"/>
      <c r="G41" s="62"/>
      <c r="H41" s="61"/>
      <c r="I41" s="63"/>
      <c r="J41" s="63"/>
      <c r="K41" s="64"/>
      <c r="L41" s="61"/>
      <c r="M41" s="63"/>
      <c r="N41" s="61"/>
      <c r="O41" s="54"/>
      <c r="P41" s="53"/>
    </row>
    <row r="42" spans="2:16" ht="15">
      <c r="B42" s="61" t="s">
        <v>33</v>
      </c>
      <c r="C42" s="61"/>
      <c r="D42" s="54"/>
      <c r="E42" s="54"/>
      <c r="F42" s="55"/>
      <c r="G42" s="56"/>
      <c r="H42" s="56"/>
      <c r="I42" s="56"/>
      <c r="J42" s="56"/>
      <c r="K42" s="57"/>
      <c r="L42" s="55"/>
      <c r="M42" s="54"/>
      <c r="N42" s="53"/>
      <c r="O42" s="58"/>
      <c r="P42" s="53"/>
    </row>
    <row r="43" spans="2:16" ht="15">
      <c r="B43" s="61" t="s">
        <v>34</v>
      </c>
      <c r="C43" s="61"/>
      <c r="D43" s="54"/>
      <c r="E43" s="54"/>
      <c r="F43" s="55"/>
      <c r="G43" s="56"/>
      <c r="H43" s="56"/>
      <c r="I43" s="56"/>
      <c r="J43" s="56"/>
      <c r="K43" s="57"/>
      <c r="L43" s="55"/>
      <c r="M43" s="54"/>
      <c r="N43" s="53"/>
      <c r="O43" s="58"/>
      <c r="P43" s="53"/>
    </row>
    <row r="44" spans="2:16" ht="6" customHeight="1">
      <c r="B44" s="65"/>
      <c r="C44" s="66"/>
      <c r="D44" s="67"/>
      <c r="E44" s="67"/>
      <c r="F44" s="68"/>
      <c r="G44" s="69"/>
      <c r="H44" s="69"/>
      <c r="I44" s="69"/>
      <c r="J44" s="69"/>
      <c r="K44" s="70"/>
      <c r="L44" s="68"/>
      <c r="M44" s="71"/>
      <c r="N44" s="72"/>
      <c r="O44" s="73"/>
      <c r="P44" s="72"/>
    </row>
    <row r="45" spans="2:16" ht="15">
      <c r="B45" s="74" t="s">
        <v>35</v>
      </c>
      <c r="C45" s="75"/>
      <c r="D45" s="76"/>
      <c r="E45" s="76"/>
      <c r="F45" s="77"/>
      <c r="G45" s="78"/>
      <c r="H45" s="78"/>
      <c r="I45" s="78"/>
      <c r="J45" s="78"/>
      <c r="K45" s="79"/>
      <c r="L45" s="77"/>
      <c r="M45" s="80"/>
      <c r="N45" s="81"/>
      <c r="O45" s="82"/>
      <c r="P45" s="83"/>
    </row>
    <row r="46" spans="2:16" ht="15">
      <c r="B46" s="84" t="s">
        <v>36</v>
      </c>
      <c r="C46" s="85"/>
      <c r="D46" s="85"/>
      <c r="E46" s="85"/>
      <c r="F46" s="85"/>
      <c r="G46" s="85"/>
      <c r="H46" s="85"/>
      <c r="I46" s="85"/>
      <c r="J46" s="85"/>
      <c r="K46" s="86"/>
      <c r="L46" s="85"/>
      <c r="M46" s="85"/>
      <c r="N46" s="85"/>
      <c r="O46" s="87"/>
      <c r="P46" s="88"/>
    </row>
    <row r="47" spans="2:16" ht="15">
      <c r="B47" s="58"/>
      <c r="C47" s="53"/>
      <c r="D47" s="53"/>
      <c r="E47" s="53"/>
      <c r="F47" s="53"/>
      <c r="G47" s="53"/>
      <c r="H47" s="53"/>
      <c r="I47" s="53"/>
      <c r="J47" s="53"/>
      <c r="K47" s="60"/>
      <c r="L47" s="53"/>
      <c r="M47" s="53"/>
      <c r="N47" s="53"/>
      <c r="O47" s="58"/>
      <c r="P47" s="53"/>
    </row>
    <row r="48" spans="2:16" ht="15">
      <c r="B48" s="35" t="s">
        <v>37</v>
      </c>
      <c r="C48" s="53"/>
      <c r="D48" s="53"/>
      <c r="E48" s="53"/>
      <c r="F48" s="53"/>
      <c r="G48" s="53"/>
      <c r="H48" s="53"/>
      <c r="I48" s="53"/>
      <c r="J48" s="35"/>
      <c r="K48" s="35"/>
      <c r="L48" s="53"/>
      <c r="M48" s="53"/>
      <c r="N48" s="53"/>
      <c r="O48" s="58"/>
      <c r="P48" s="53"/>
    </row>
    <row r="49" spans="2:16" ht="15">
      <c r="B49" s="35" t="s">
        <v>38</v>
      </c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</row>
    <row r="52" ht="15"/>
    <row r="53" ht="15"/>
  </sheetData>
  <sheetProtection/>
  <mergeCells count="5">
    <mergeCell ref="C1:N1"/>
    <mergeCell ref="O2:P2"/>
    <mergeCell ref="B4:P4"/>
    <mergeCell ref="A7:P7"/>
    <mergeCell ref="B24:P24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DM05</dc:creator>
  <cp:keywords/>
  <dc:description/>
  <cp:lastModifiedBy>DM05</cp:lastModifiedBy>
  <dcterms:created xsi:type="dcterms:W3CDTF">2013-01-31T12:32:26Z</dcterms:created>
  <dcterms:modified xsi:type="dcterms:W3CDTF">2013-01-31T12:33:41Z</dcterms:modified>
  <cp:category/>
  <cp:version/>
  <cp:contentType/>
  <cp:contentStatus/>
</cp:coreProperties>
</file>