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VRIJSPEL\4° KLASSE (90)\"/>
    </mc:Choice>
  </mc:AlternateContent>
  <xr:revisionPtr revIDLastSave="0" documentId="8_{5457E99C-E6F9-4C40-AE8A-BE46B64D10BD}" xr6:coauthVersionLast="47" xr6:coauthVersionMax="47" xr10:uidLastSave="{00000000-0000-0000-0000-000000000000}"/>
  <bookViews>
    <workbookView xWindow="-108" yWindow="-108" windowWidth="23256" windowHeight="13176" tabRatio="759" xr2:uid="{00000000-000D-0000-FFFF-FFFF00000000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D39" i="8" s="1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3" i="8"/>
  <c r="D53" i="8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F53" i="8"/>
  <c r="E53" i="8"/>
  <c r="I46" i="8"/>
  <c r="G46" i="8"/>
  <c r="H46" i="8" s="1"/>
  <c r="D46" i="8" s="1"/>
  <c r="F46" i="8"/>
  <c r="E46" i="8"/>
  <c r="I32" i="8"/>
  <c r="G32" i="8"/>
  <c r="H32" i="8" s="1"/>
  <c r="D32" i="8" s="1"/>
  <c r="F32" i="8"/>
  <c r="E32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H39" i="1" l="1"/>
  <c r="D39" i="1" s="1"/>
  <c r="E18" i="1"/>
  <c r="F18" i="1"/>
  <c r="G18" i="1"/>
  <c r="I18" i="1"/>
  <c r="E25" i="1"/>
  <c r="F25" i="1"/>
  <c r="G25" i="1"/>
  <c r="I25" i="1"/>
  <c r="E32" i="1"/>
  <c r="F32" i="1"/>
  <c r="G32" i="1"/>
  <c r="I32" i="1"/>
  <c r="E46" i="1"/>
  <c r="F46" i="1"/>
  <c r="G46" i="1"/>
  <c r="I46" i="1"/>
  <c r="E53" i="1"/>
  <c r="F53" i="1"/>
  <c r="G53" i="1"/>
  <c r="H53" i="1" s="1"/>
  <c r="D53" i="1" s="1"/>
  <c r="I53" i="1"/>
  <c r="H25" i="1" l="1"/>
  <c r="D25" i="1" s="1"/>
  <c r="H18" i="1"/>
  <c r="D18" i="1" s="1"/>
  <c r="H32" i="1"/>
  <c r="D32" i="1" s="1"/>
  <c r="H46" i="1"/>
  <c r="D46" i="1" s="1"/>
</calcChain>
</file>

<file path=xl/sharedStrings.xml><?xml version="1.0" encoding="utf-8"?>
<sst xmlns="http://schemas.openxmlformats.org/spreadsheetml/2006/main" count="2624" uniqueCount="1096">
  <si>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</si>
  <si>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</si>
  <si>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</si>
  <si>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</si>
  <si>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</si>
  <si>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</si>
  <si>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</si>
  <si>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</si>
  <si>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</si>
  <si>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</si>
  <si>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</si>
  <si>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</si>
  <si>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</si>
  <si>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</si>
  <si>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</si>
  <si>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</si>
  <si>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</si>
  <si>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</si>
  <si>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</si>
  <si>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</si>
  <si>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</si>
  <si>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</si>
  <si>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</si>
  <si>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</si>
  <si>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</si>
  <si>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</si>
  <si>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</si>
  <si>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</si>
  <si>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</si>
  <si>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</si>
  <si>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</si>
  <si>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</si>
  <si>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</si>
  <si>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</si>
  <si>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</si>
  <si>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</si>
  <si>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</si>
  <si>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</si>
  <si>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</si>
  <si>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</si>
  <si>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</si>
  <si>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</si>
  <si>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</si>
  <si>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</si>
  <si>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</si>
  <si>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</si>
  <si>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</si>
  <si>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</si>
  <si>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</si>
  <si>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</si>
  <si>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</si>
  <si>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</si>
  <si>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</si>
  <si>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</si>
  <si>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</si>
  <si>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</si>
  <si>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</si>
  <si>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</si>
  <si>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</si>
  <si>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</si>
  <si>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</si>
  <si>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</si>
  <si>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</si>
  <si>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</si>
  <si>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</si>
  <si>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</si>
  <si>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</si>
  <si>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</si>
  <si>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</si>
  <si>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</si>
  <si>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</si>
  <si>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</si>
  <si>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</si>
  <si>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</si>
  <si>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</si>
  <si>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</si>
  <si>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</si>
  <si>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</si>
  <si>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</si>
  <si>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</si>
  <si>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</si>
  <si>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</si>
  <si>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</si>
  <si>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</si>
  <si>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</si>
  <si>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</si>
  <si>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</si>
  <si>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</si>
  <si>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</si>
  <si>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</si>
  <si>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</si>
  <si>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</si>
  <si>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</si>
  <si>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</si>
  <si>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</si>
  <si>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</si>
  <si>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</si>
  <si>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</si>
  <si>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</si>
  <si>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</si>
  <si>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</si>
  <si>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</si>
  <si>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</si>
  <si>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</si>
  <si>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</si>
  <si>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</si>
  <si>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</si>
  <si>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</si>
  <si>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</si>
  <si>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</si>
  <si>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</si>
  <si>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</si>
  <si>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</si>
  <si>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</si>
  <si>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</si>
  <si>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</si>
  <si>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</si>
  <si>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</si>
  <si>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</si>
  <si>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</si>
  <si>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</si>
  <si>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</si>
  <si>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</si>
  <si>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</si>
  <si>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</si>
  <si>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</si>
  <si>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</si>
  <si>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</si>
  <si>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</si>
  <si>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</si>
  <si>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</si>
  <si>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</si>
  <si>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</si>
  <si>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</si>
  <si>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</si>
  <si>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</si>
  <si>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</si>
  <si>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</si>
  <si>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</si>
  <si>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</si>
  <si>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</si>
  <si>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</si>
  <si>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</si>
  <si>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</si>
  <si>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</si>
  <si>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</si>
  <si>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</si>
  <si>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</si>
  <si>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</si>
  <si>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</si>
  <si>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</si>
  <si>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</si>
  <si>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</si>
  <si>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</si>
  <si>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</si>
  <si>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</si>
  <si>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</si>
  <si>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</si>
  <si>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</si>
  <si>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</si>
  <si>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</si>
  <si>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</si>
  <si>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</si>
  <si>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</si>
  <si>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</si>
  <si>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</si>
  <si>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</si>
  <si>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</si>
  <si>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</si>
  <si>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</si>
  <si>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</si>
  <si>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</si>
  <si>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</si>
  <si>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</si>
  <si>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</si>
  <si>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</si>
  <si>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</si>
  <si>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</si>
  <si>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</si>
  <si>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</si>
  <si>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</si>
  <si>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</si>
  <si>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</si>
  <si>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</si>
  <si>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</si>
  <si>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</si>
  <si>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</si>
  <si>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</si>
  <si>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</si>
  <si>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</si>
  <si>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</si>
  <si>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</si>
  <si>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</si>
  <si>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</si>
  <si>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</si>
  <si>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</si>
  <si>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</si>
  <si>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</si>
  <si>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</si>
  <si>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</si>
  <si>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</si>
  <si>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</si>
  <si>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</si>
  <si>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</si>
  <si>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</si>
  <si>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</si>
  <si>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</si>
  <si>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</si>
  <si>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</si>
  <si>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</si>
  <si>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</si>
  <si>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</si>
  <si>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</si>
  <si>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</si>
  <si>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</si>
  <si>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</si>
  <si>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</si>
  <si>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</si>
  <si>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</si>
  <si>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</si>
  <si>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</si>
  <si>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</si>
  <si>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</si>
  <si>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</si>
  <si>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</si>
  <si>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</si>
  <si>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</si>
  <si>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</si>
  <si>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</si>
  <si>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</si>
  <si>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</si>
  <si>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</si>
  <si>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</si>
  <si>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</si>
  <si>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</si>
  <si>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</si>
  <si>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</si>
  <si>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</si>
  <si>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</si>
  <si>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</si>
  <si>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</si>
  <si>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</si>
  <si>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</si>
  <si>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</si>
  <si>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</si>
  <si>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</si>
  <si>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</si>
  <si>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</si>
  <si>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</si>
  <si>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</si>
  <si>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</si>
  <si>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</si>
  <si>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</si>
  <si>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</si>
  <si>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</si>
  <si>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</si>
  <si>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</si>
  <si>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</si>
  <si>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</si>
  <si>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</si>
  <si>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</si>
  <si>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</si>
  <si>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</si>
  <si>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</si>
  <si>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</si>
  <si>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</si>
  <si>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</si>
  <si>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</si>
  <si>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</si>
  <si>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</si>
  <si>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</si>
  <si>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</si>
  <si>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</si>
  <si>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</si>
  <si>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</si>
  <si>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</si>
  <si>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</si>
  <si>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</si>
  <si>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</si>
  <si>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</si>
  <si>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</si>
  <si>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</si>
  <si>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</si>
  <si>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</si>
  <si>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</si>
  <si>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</si>
  <si>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</si>
  <si>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</si>
  <si>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</si>
  <si>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</si>
  <si>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</si>
  <si>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</si>
  <si>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</si>
  <si>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</si>
  <si>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</si>
  <si>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</si>
  <si>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</si>
  <si>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</si>
  <si>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</si>
  <si>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</si>
  <si>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</si>
  <si>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</si>
  <si>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</si>
  <si>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</si>
  <si>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</si>
  <si>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</si>
  <si>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</si>
  <si>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</si>
  <si>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</si>
  <si>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</si>
  <si>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</si>
  <si>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</si>
  <si>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</si>
  <si>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</si>
  <si>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</si>
  <si>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</si>
  <si>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</si>
  <si>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</si>
  <si>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</si>
  <si>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</si>
  <si>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</si>
  <si>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</si>
  <si>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</si>
  <si>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</si>
  <si>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</si>
  <si>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</si>
  <si>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</si>
  <si>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</si>
  <si>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</si>
  <si>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</si>
  <si>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</si>
  <si>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</si>
  <si>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</si>
  <si>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</si>
  <si>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</si>
  <si>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</si>
  <si>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</si>
  <si>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</si>
  <si>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</si>
  <si>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</si>
  <si>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</si>
  <si>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</si>
  <si>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</si>
  <si>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</si>
  <si>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</si>
  <si>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</si>
  <si>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</si>
  <si>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</si>
  <si>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</si>
  <si>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</si>
  <si>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</si>
  <si>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</si>
  <si>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</si>
  <si>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</si>
  <si>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</si>
  <si>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</si>
  <si>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</si>
  <si>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</si>
  <si>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</si>
  <si>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</si>
  <si>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</si>
  <si>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</si>
  <si>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</si>
  <si>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</si>
  <si>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</si>
  <si>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</si>
  <si>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</si>
  <si>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</si>
  <si>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</si>
  <si>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</si>
  <si>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</si>
  <si>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</si>
  <si>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</si>
  <si>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</si>
  <si>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</si>
  <si>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</si>
  <si>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</si>
  <si>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</si>
  <si>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</si>
  <si>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</si>
  <si>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</si>
  <si>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</si>
  <si>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</si>
  <si>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</si>
  <si>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</si>
  <si>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</si>
  <si>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</si>
  <si>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</si>
  <si>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</si>
  <si>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</si>
  <si>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</si>
  <si>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</si>
  <si>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</si>
  <si>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</si>
  <si>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</si>
  <si>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</si>
  <si>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</si>
  <si>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</si>
  <si>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</si>
  <si>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</si>
  <si>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</si>
  <si>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</si>
  <si>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</si>
  <si>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</si>
  <si>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</si>
  <si>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</si>
  <si>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</si>
  <si>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</si>
  <si>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</si>
  <si>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</si>
  <si>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</si>
  <si>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</si>
  <si>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</si>
  <si>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</si>
  <si>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</si>
  <si>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</si>
  <si>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</si>
  <si>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</si>
  <si>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</si>
  <si>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</si>
  <si>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</si>
  <si>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</si>
  <si>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</si>
  <si>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</si>
  <si>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</si>
  <si>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</si>
  <si>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</si>
  <si>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</si>
  <si>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</si>
  <si>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</si>
  <si>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</si>
  <si>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</si>
  <si>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</si>
  <si>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</si>
  <si>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</si>
  <si>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</si>
  <si>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</si>
  <si>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</si>
  <si>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</si>
  <si>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</si>
  <si>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</si>
  <si>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</si>
  <si>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</si>
  <si>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</si>
  <si>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</si>
  <si>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</si>
  <si>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</si>
  <si>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</si>
  <si>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</si>
  <si>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</si>
  <si>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</si>
  <si>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</si>
  <si>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</si>
  <si>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</si>
  <si>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</si>
  <si>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</si>
  <si>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</si>
  <si>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</si>
  <si>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</si>
  <si>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</si>
  <si>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</si>
  <si>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</si>
  <si>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</si>
  <si>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</si>
  <si>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</si>
  <si>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</si>
  <si>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</si>
  <si>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</si>
  <si>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</si>
  <si>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</si>
  <si>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</si>
  <si>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</si>
  <si>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</si>
  <si>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</si>
  <si>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</si>
  <si>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</si>
  <si>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</si>
  <si>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</si>
  <si>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</si>
  <si>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</si>
  <si>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</si>
  <si>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</si>
  <si>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</si>
  <si>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</si>
  <si>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</si>
  <si>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</si>
  <si>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</si>
  <si>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</si>
  <si>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</si>
  <si>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</si>
  <si>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</si>
  <si>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</si>
  <si>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</si>
  <si>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</si>
  <si>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</si>
  <si>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</si>
  <si>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</si>
  <si>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</si>
  <si>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</si>
  <si>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</si>
  <si>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</si>
  <si>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</si>
  <si>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</si>
  <si>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</si>
  <si>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</si>
  <si>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</si>
  <si>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</si>
  <si>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</si>
  <si>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</si>
  <si>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</si>
  <si>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</si>
  <si>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</si>
  <si>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</si>
  <si>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</si>
  <si>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</si>
  <si>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</si>
  <si>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</si>
  <si>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</si>
  <si>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</si>
  <si>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</si>
  <si>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</si>
  <si>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</si>
  <si>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</si>
  <si>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</si>
  <si>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</si>
  <si>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</si>
  <si>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</si>
  <si>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</si>
  <si>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</si>
  <si>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</si>
  <si>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</si>
  <si>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</si>
  <si>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</si>
  <si>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</si>
  <si>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</si>
  <si>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</si>
  <si>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</si>
  <si>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</si>
  <si>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</si>
  <si>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</si>
  <si>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</si>
  <si>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</si>
  <si>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</si>
  <si>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</si>
  <si>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</si>
  <si>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</si>
  <si>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</si>
  <si>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</si>
  <si>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</si>
  <si>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</si>
  <si>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</si>
  <si>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</si>
  <si>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</si>
  <si>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</si>
  <si>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</si>
  <si>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</si>
  <si>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</si>
  <si>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</si>
  <si>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</si>
  <si>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</si>
  <si>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</si>
  <si>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</si>
  <si>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</si>
  <si>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</si>
  <si>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</si>
  <si>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</si>
  <si>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</si>
  <si>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</si>
  <si>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</si>
  <si>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</si>
  <si>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</si>
  <si>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</si>
  <si>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</si>
  <si>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</si>
  <si>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</si>
  <si>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</si>
  <si>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</si>
  <si>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</si>
  <si>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</si>
  <si>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</si>
  <si>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</si>
  <si>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</si>
  <si>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</si>
  <si>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</si>
  <si>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</si>
  <si>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</si>
  <si>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</si>
  <si>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</si>
  <si>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</si>
  <si>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</si>
  <si>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</si>
  <si>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</si>
  <si>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</si>
  <si>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</si>
  <si>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</si>
  <si>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</si>
  <si>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</si>
  <si>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</si>
  <si>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</si>
  <si>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</si>
  <si>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</si>
  <si>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</si>
  <si>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</si>
  <si>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</si>
  <si>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</si>
  <si>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</si>
  <si>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</si>
  <si>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</si>
  <si>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</si>
  <si>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</si>
  <si>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</si>
  <si>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</si>
  <si>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</si>
  <si>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</si>
  <si>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</si>
  <si>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</si>
  <si>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</si>
  <si>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</si>
  <si>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</si>
  <si>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</si>
  <si>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</si>
  <si>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</si>
  <si>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</si>
  <si>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</si>
  <si>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</si>
  <si>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</si>
  <si>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</si>
  <si>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</si>
  <si>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</si>
  <si>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</si>
  <si>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</si>
  <si>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</si>
  <si>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</si>
  <si>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</si>
  <si>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</si>
  <si>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</si>
  <si>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</si>
  <si>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</si>
  <si>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</si>
  <si>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</si>
  <si>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</si>
  <si>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</si>
  <si>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</si>
  <si>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</si>
  <si>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</si>
  <si>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</si>
  <si>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</si>
  <si>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</si>
  <si>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</si>
  <si>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</si>
  <si>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</si>
  <si>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</si>
  <si>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</si>
  <si>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</si>
  <si>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</si>
  <si>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</si>
  <si>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</si>
  <si>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</si>
  <si>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</si>
  <si>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</si>
  <si>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</si>
  <si>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</si>
  <si>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</si>
  <si>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</si>
  <si>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</si>
  <si>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</si>
  <si>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</si>
  <si>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</si>
  <si>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</si>
  <si>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</si>
  <si>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</si>
  <si>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</si>
  <si>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</si>
  <si>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</si>
  <si>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</si>
  <si>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</si>
  <si>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</si>
  <si>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</si>
  <si>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</si>
  <si>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</si>
  <si>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</si>
  <si>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</si>
  <si>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</si>
  <si>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</si>
  <si>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</si>
  <si>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</si>
  <si>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</si>
  <si>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</si>
  <si>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</si>
  <si>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</si>
  <si>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</si>
  <si>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</si>
  <si>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</si>
  <si>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</si>
  <si>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</si>
  <si>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</si>
  <si>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</si>
  <si>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</si>
  <si>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</si>
  <si>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</si>
  <si>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</si>
  <si>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</si>
  <si>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</si>
  <si>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</si>
  <si>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</si>
  <si>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</si>
  <si>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</si>
  <si>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</si>
  <si>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</si>
  <si>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</si>
  <si>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</si>
  <si>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</si>
  <si>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</si>
  <si>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</si>
  <si>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</si>
  <si>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</si>
  <si>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</si>
  <si>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</si>
  <si>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</si>
  <si>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</si>
  <si>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</si>
  <si>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</si>
  <si>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</si>
  <si>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</si>
  <si>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</si>
  <si>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</si>
  <si>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</si>
  <si>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</si>
  <si>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</si>
  <si>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</si>
  <si>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</si>
  <si>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</si>
  <si>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</si>
  <si>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</si>
  <si>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</si>
  <si>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</si>
  <si>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</si>
  <si>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</si>
  <si>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</si>
  <si>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</si>
  <si>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</si>
  <si>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</si>
  <si>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</si>
  <si>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</si>
  <si>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</si>
  <si>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</si>
  <si>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</si>
  <si>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</si>
  <si>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</si>
  <si>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</si>
  <si>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</si>
  <si>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</si>
  <si>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</si>
  <si>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</si>
  <si>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</si>
  <si>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</si>
  <si>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</si>
  <si>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</si>
  <si>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</si>
  <si>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</si>
  <si>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</si>
  <si>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</si>
  <si>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</si>
  <si>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</si>
  <si>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</si>
  <si>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</si>
  <si>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</si>
  <si>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</si>
  <si>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</si>
  <si>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</si>
  <si>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</si>
  <si>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</si>
  <si>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</si>
  <si>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</si>
  <si>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</si>
  <si>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</si>
  <si>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</si>
  <si>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</si>
  <si>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</si>
  <si>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</si>
  <si>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</si>
  <si>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</si>
  <si>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</si>
  <si>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</si>
  <si>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</si>
  <si>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</si>
  <si>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</si>
  <si>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</si>
  <si>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</si>
  <si>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</si>
  <si>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</si>
  <si>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</si>
  <si>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</si>
  <si>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</si>
  <si>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</si>
  <si>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</si>
  <si>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</si>
  <si>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</si>
  <si>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</si>
  <si>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</si>
  <si>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</si>
  <si>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</si>
  <si>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</si>
  <si>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</si>
  <si>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</si>
  <si>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</si>
  <si>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</si>
  <si>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</si>
  <si>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</si>
  <si>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</si>
  <si>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</si>
  <si>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</si>
  <si>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</si>
  <si>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</si>
  <si>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</si>
  <si>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</si>
  <si>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</si>
  <si>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</si>
  <si>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</si>
  <si>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</si>
  <si>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</si>
  <si>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</si>
  <si>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</si>
  <si>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</si>
  <si>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</si>
  <si>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</si>
  <si>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</si>
  <si>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</si>
  <si>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</si>
  <si>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</si>
  <si>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</si>
  <si>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</si>
  <si>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</si>
  <si>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</si>
  <si>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</si>
  <si>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</si>
  <si>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</si>
  <si>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</si>
  <si>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</si>
  <si>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</si>
  <si>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</si>
  <si>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</si>
  <si>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</si>
  <si>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</si>
  <si>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</si>
  <si>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</si>
  <si>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</si>
  <si>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</si>
  <si>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</si>
  <si>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</si>
  <si>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</si>
  <si>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</si>
  <si>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</si>
  <si>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</si>
  <si>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</si>
  <si>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</si>
  <si>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</si>
  <si>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</si>
  <si>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</si>
  <si>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</si>
  <si>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</si>
  <si>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</si>
  <si>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</si>
  <si>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</si>
  <si>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</si>
  <si>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</si>
  <si>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</si>
  <si>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</si>
  <si>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</si>
  <si>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</si>
  <si>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</si>
  <si>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</si>
  <si>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</si>
  <si>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</si>
  <si>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</si>
  <si>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</si>
  <si>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</si>
  <si>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</si>
  <si>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</si>
  <si>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</si>
  <si>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</si>
  <si>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</si>
  <si>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</si>
  <si>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</si>
  <si>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</si>
  <si>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</si>
  <si>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</si>
  <si>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</si>
  <si>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</si>
  <si>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</si>
  <si>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</si>
  <si>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</si>
  <si>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</si>
  <si>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</si>
  <si>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</si>
  <si>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</si>
  <si>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</si>
  <si>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</si>
  <si>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</si>
  <si>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</si>
  <si>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</si>
  <si>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</si>
  <si>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</si>
  <si>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</si>
  <si>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</si>
  <si>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</si>
  <si>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</si>
  <si>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</si>
  <si>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</si>
  <si>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</si>
  <si>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</si>
  <si>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</si>
  <si>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</si>
  <si>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</si>
  <si>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</si>
  <si>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</si>
  <si>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</si>
  <si>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</si>
  <si>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</si>
  <si>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</si>
  <si>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</si>
  <si>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</si>
  <si>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</si>
  <si>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</si>
  <si>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</si>
  <si>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</si>
  <si>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</si>
  <si>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</si>
  <si>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</si>
  <si>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</si>
  <si>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</si>
  <si>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</si>
  <si>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</si>
  <si>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</si>
  <si>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</si>
  <si>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</si>
  <si>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</si>
  <si>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</si>
  <si>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</si>
  <si>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</si>
  <si>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</si>
  <si>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</si>
  <si>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</si>
  <si>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</si>
  <si>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</si>
  <si>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</si>
  <si>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</si>
  <si>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</si>
  <si>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</si>
  <si>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</si>
  <si>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</si>
  <si>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</si>
  <si>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</si>
  <si>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</si>
  <si>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</si>
  <si>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</si>
  <si>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</si>
  <si>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</si>
  <si>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</si>
  <si>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</si>
  <si>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</si>
  <si>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</si>
  <si>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</si>
  <si>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</si>
  <si>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</si>
  <si>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</si>
  <si>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</si>
  <si>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</si>
  <si>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</si>
  <si>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</si>
  <si>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</si>
  <si>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</si>
  <si>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</si>
  <si>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</si>
  <si>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</si>
  <si>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</si>
  <si>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</si>
  <si>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</si>
  <si>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</si>
  <si>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</si>
  <si>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</si>
  <si>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</si>
  <si>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</si>
  <si>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</si>
  <si>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</si>
  <si>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</si>
  <si>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</si>
  <si>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</si>
  <si>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</si>
  <si>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</si>
  <si>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</si>
  <si>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</si>
  <si>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</si>
  <si>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</si>
  <si>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</si>
  <si>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</si>
  <si>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</si>
  <si>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</si>
  <si>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</si>
  <si>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</si>
  <si>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</si>
  <si>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</si>
  <si>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</si>
  <si>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</si>
  <si>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</si>
  <si>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</si>
  <si>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</si>
  <si>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</si>
  <si>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</si>
  <si>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</si>
  <si>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</si>
  <si>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</si>
  <si>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</si>
  <si>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</si>
  <si>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</si>
  <si>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</si>
  <si>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</si>
  <si>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</si>
  <si>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</si>
  <si>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</si>
  <si>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</si>
  <si>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</si>
  <si>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</si>
  <si>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</si>
  <si>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</si>
  <si>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</si>
  <si>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</si>
  <si>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</si>
  <si>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</si>
  <si>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</si>
  <si>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</si>
  <si>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</si>
  <si>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</si>
  <si>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</si>
  <si>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</si>
  <si>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</si>
  <si>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</si>
  <si>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</si>
  <si>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</si>
  <si>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</si>
  <si>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</si>
  <si>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</si>
  <si>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</si>
  <si>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</si>
  <si>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</si>
  <si>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</si>
  <si>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</si>
  <si>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</si>
  <si>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</si>
  <si>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</si>
  <si>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</si>
  <si>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</si>
  <si>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</si>
  <si>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</si>
  <si>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</si>
  <si>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</si>
  <si>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</si>
  <si>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</si>
  <si>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</si>
  <si>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</si>
  <si>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</si>
  <si>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</si>
  <si>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</si>
  <si>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</si>
  <si>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</si>
  <si>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</si>
  <si>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</si>
  <si>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</si>
  <si>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</si>
  <si>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</si>
  <si>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</si>
  <si>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</si>
  <si>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</si>
  <si>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</si>
  <si>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</si>
  <si>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</si>
  <si>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</si>
  <si>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</si>
  <si>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</si>
  <si>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</si>
  <si>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</si>
  <si>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</si>
  <si>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</si>
  <si>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</si>
  <si>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</si>
  <si>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</si>
  <si>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</si>
  <si>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</si>
  <si>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</si>
  <si>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</si>
  <si>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</si>
  <si>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</si>
  <si>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</si>
  <si>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</si>
  <si>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POULE B - GEW VOORR - 4° KLASSE VRIJ K.B. </t>
  </si>
  <si>
    <t>ZA 5 &amp; ZO 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</si>
</sst>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88"/>
  <sheetViews>
    <sheetView tabSelected="1" zoomScale="70" zoomScaleNormal="70" workbookViewId="0">
      <pane ySplit="12" topLeftCell="A13" activePane="bottomLeft" state="frozen"/>
      <selection pane="bottomLeft" activeCell="J42" sqref="J42:J4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1041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1095</v>
      </c>
      <c r="D11" s="83">
        <v>2.2999999999999998</v>
      </c>
      <c r="E11" s="83"/>
      <c r="F11" s="44">
        <v>90</v>
      </c>
      <c r="G11" s="42"/>
      <c r="H11" s="45">
        <v>3.6</v>
      </c>
      <c r="I11" s="45">
        <v>4.8</v>
      </c>
      <c r="J11" s="58">
        <v>6.4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8036</v>
      </c>
      <c r="C13" s="30" t="str">
        <f>IF($B13="","(Naam Speler)",VLOOKUP($B13,LEDEN!$B:$G,5,FALSE))</f>
        <v>VERCAIGNE Mario</v>
      </c>
      <c r="D13" s="29" t="str">
        <f>IF($B13="","(Club)",VLOOKUP($B13,LEDEN!$B:$G,3,FALSE))</f>
        <v>CBC-DLS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9439</v>
      </c>
      <c r="C14" s="22" t="str">
        <f>IF($B14="","",VLOOKUP($B14,LEDEN!$B:$G,5,FALSE))</f>
        <v>VANDENBERGHE Rudy</v>
      </c>
      <c r="D14" s="21" t="str">
        <f>IF($H14="","",IF($H14&lt;$H$11,"OG",IF($H14&gt;=$J$11,"D.PR",IF($H14&gt;=$I$11,"PROM","MG"))))</f>
        <v>MG</v>
      </c>
      <c r="E14" s="20">
        <v>2</v>
      </c>
      <c r="F14" s="19">
        <v>90</v>
      </c>
      <c r="G14" s="19">
        <v>24</v>
      </c>
      <c r="H14" s="51">
        <f>IF(G14="","",ROUNDDOWN(F14/G14,2))</f>
        <v>3.75</v>
      </c>
      <c r="I14" s="19">
        <v>18</v>
      </c>
      <c r="J14" s="74">
        <v>1</v>
      </c>
    </row>
    <row r="15" spans="1:13" ht="22.5" customHeight="1" x14ac:dyDescent="0.25">
      <c r="B15" s="18">
        <v>9270</v>
      </c>
      <c r="C15" s="17" t="str">
        <f>IF($B15="","",VLOOKUP($B15,LEDEN!$B:$G,5,FALSE))</f>
        <v>DESWARTE Franky</v>
      </c>
      <c r="D15" s="16" t="str">
        <f t="shared" ref="D15:D17" si="0">IF($H15="","",IF($H15&lt;$H$11,"OG",IF($H15&gt;=$J$11,"D.PR",IF($H15&gt;=$I$11,"PROM","MG"))))</f>
        <v>MG</v>
      </c>
      <c r="E15" s="15">
        <v>2</v>
      </c>
      <c r="F15" s="14">
        <v>90</v>
      </c>
      <c r="G15" s="14">
        <v>23</v>
      </c>
      <c r="H15" s="52">
        <f t="shared" ref="H15:H17" si="1">IF(G15="","",ROUNDDOWN(F15/G15,2))</f>
        <v>3.91</v>
      </c>
      <c r="I15" s="14">
        <v>13</v>
      </c>
      <c r="J15" s="75"/>
    </row>
    <row r="16" spans="1:13" ht="22.5" customHeight="1" x14ac:dyDescent="0.25">
      <c r="B16" s="18">
        <v>7315</v>
      </c>
      <c r="C16" s="17" t="str">
        <f>IF($B16="","",VLOOKUP($B16,LEDEN!$B:$G,5,FALSE))</f>
        <v>EVERAERDT Corneel</v>
      </c>
      <c r="D16" s="16" t="str">
        <f t="shared" si="0"/>
        <v>OG</v>
      </c>
      <c r="E16" s="15">
        <v>0</v>
      </c>
      <c r="F16" s="14">
        <v>45</v>
      </c>
      <c r="G16" s="14">
        <v>14</v>
      </c>
      <c r="H16" s="52">
        <f t="shared" si="1"/>
        <v>3.21</v>
      </c>
      <c r="I16" s="14">
        <v>9</v>
      </c>
      <c r="J16" s="75"/>
    </row>
    <row r="17" spans="2:12" ht="22.5" customHeight="1" thickBot="1" x14ac:dyDescent="0.3">
      <c r="B17" s="13">
        <v>8735</v>
      </c>
      <c r="C17" s="12" t="str">
        <f>IF($B17="","",VLOOKUP($B17,LEDEN!$B:$G,5,FALSE))</f>
        <v>VAN DEN BUVERIE Eric</v>
      </c>
      <c r="D17" s="11" t="str">
        <f t="shared" si="0"/>
        <v>D.PR</v>
      </c>
      <c r="E17" s="10">
        <v>2</v>
      </c>
      <c r="F17" s="9">
        <v>90</v>
      </c>
      <c r="G17" s="9">
        <v>13</v>
      </c>
      <c r="H17" s="53">
        <f t="shared" si="1"/>
        <v>6.92</v>
      </c>
      <c r="I17" s="9">
        <v>17</v>
      </c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6</v>
      </c>
      <c r="F18" s="5">
        <f>SUM(F14:F17)</f>
        <v>315</v>
      </c>
      <c r="G18" s="5">
        <f>SUM(G14:G17)</f>
        <v>74</v>
      </c>
      <c r="H18" s="6">
        <f>IF(G18=0,0,ROUNDDOWN(F18/G18,2))</f>
        <v>4.25</v>
      </c>
      <c r="I18" s="46">
        <f>MAX(I14:I17)</f>
        <v>18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9270</v>
      </c>
      <c r="C20" s="30" t="str">
        <f>IF($B20="","(Naam Speler)",VLOOKUP($B20,LEDEN!$B:$G,5,FALSE))</f>
        <v>DESWARTE Franky</v>
      </c>
      <c r="D20" s="29" t="str">
        <f>IF($B20="","(Club)",VLOOKUP($B20,LEDEN!$B:$G,3,FALSE))</f>
        <v>WOH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7315</v>
      </c>
      <c r="C21" s="22" t="str">
        <f>IF($B21="","",VLOOKUP($B21,LEDEN!$B:$G,5,FALSE))</f>
        <v>EVERAERDT Corneel</v>
      </c>
      <c r="D21" s="21" t="str">
        <f>IF($H21="","",IF($H21&lt;$H$11,"OG",IF($H21&gt;=$J$11,"D.PR",IF($H21&gt;=$I$11,"PROM","MG"))))</f>
        <v>MG</v>
      </c>
      <c r="E21" s="20">
        <v>0</v>
      </c>
      <c r="F21" s="19">
        <v>83</v>
      </c>
      <c r="G21" s="19">
        <v>21</v>
      </c>
      <c r="H21" s="51">
        <f>IF(G21="","",ROUNDDOWN(F21/G21,2))</f>
        <v>3.95</v>
      </c>
      <c r="I21" s="19">
        <v>23</v>
      </c>
      <c r="J21" s="74">
        <v>4</v>
      </c>
    </row>
    <row r="22" spans="2:12" ht="22.5" customHeight="1" x14ac:dyDescent="0.25">
      <c r="B22" s="18">
        <v>8036</v>
      </c>
      <c r="C22" s="17" t="str">
        <f>IF($B22="","",VLOOKUP($B22,LEDEN!$B:$G,5,FALSE))</f>
        <v>VERCAIGNE Mario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65</v>
      </c>
      <c r="G22" s="14">
        <v>23</v>
      </c>
      <c r="H22" s="52">
        <f t="shared" ref="H22:H24" si="3">IF(G22="","",ROUNDDOWN(F22/G22,2))</f>
        <v>2.82</v>
      </c>
      <c r="I22" s="14">
        <v>18</v>
      </c>
      <c r="J22" s="75"/>
    </row>
    <row r="23" spans="2:12" ht="22.5" customHeight="1" x14ac:dyDescent="0.25">
      <c r="B23" s="18">
        <v>8735</v>
      </c>
      <c r="C23" s="17" t="str">
        <f>IF($B23="","",VLOOKUP($B23,LEDEN!$B:$G,5,FALSE))</f>
        <v>VAN DEN BUVERIE Eric</v>
      </c>
      <c r="D23" s="16" t="str">
        <f t="shared" si="2"/>
        <v>OG</v>
      </c>
      <c r="E23" s="15">
        <v>0</v>
      </c>
      <c r="F23" s="14">
        <v>78</v>
      </c>
      <c r="G23" s="14">
        <v>29</v>
      </c>
      <c r="H23" s="52">
        <f t="shared" si="3"/>
        <v>2.68</v>
      </c>
      <c r="I23" s="14">
        <v>18</v>
      </c>
      <c r="J23" s="75"/>
    </row>
    <row r="24" spans="2:12" ht="22.5" customHeight="1" thickBot="1" x14ac:dyDescent="0.3">
      <c r="B24" s="13">
        <v>9439</v>
      </c>
      <c r="C24" s="12" t="str">
        <f>IF($B24="","",VLOOKUP($B24,LEDEN!$B:$G,5,FALSE))</f>
        <v>VANDENBERGHE Rudy</v>
      </c>
      <c r="D24" s="11" t="str">
        <f t="shared" si="2"/>
        <v>MG</v>
      </c>
      <c r="E24" s="10">
        <v>2</v>
      </c>
      <c r="F24" s="9">
        <v>90</v>
      </c>
      <c r="G24" s="9">
        <v>20</v>
      </c>
      <c r="H24" s="53">
        <f t="shared" si="3"/>
        <v>4.5</v>
      </c>
      <c r="I24" s="9">
        <v>13</v>
      </c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2</v>
      </c>
      <c r="F25" s="5">
        <f>SUM(F21:F24)</f>
        <v>316</v>
      </c>
      <c r="G25" s="5">
        <f>SUM(G21:G24)</f>
        <v>93</v>
      </c>
      <c r="H25" s="6">
        <f>IF(G25=0,0,ROUNDDOWN(F25/G25,2))</f>
        <v>3.39</v>
      </c>
      <c r="I25" s="46">
        <f>MAX(I21:I24)</f>
        <v>23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8735</v>
      </c>
      <c r="C27" s="30" t="str">
        <f>IF($B27="","(Naam Speler)",VLOOKUP($B27,LEDEN!$B:$G,5,FALSE))</f>
        <v>VAN DEN BUVERIE Eric</v>
      </c>
      <c r="D27" s="29" t="str">
        <f>IF($B27="","(Club)",VLOOKUP($B27,LEDEN!$B:$G,3,FALSE))</f>
        <v>K.GHOK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9439</v>
      </c>
      <c r="C28" s="22" t="str">
        <f>IF($B28="","",VLOOKUP($B28,LEDEN!$B:$G,5,FALSE))</f>
        <v>VANDENBERGHE Rudy</v>
      </c>
      <c r="D28" s="21" t="str">
        <f>IF($H28="","",IF($H28&lt;$H$11,"OG",IF($H28&gt;=$J$11,"D.PR",IF($H28&gt;=$I$11,"PROM","MG"))))</f>
        <v>OG</v>
      </c>
      <c r="E28" s="20">
        <v>2</v>
      </c>
      <c r="F28" s="19">
        <v>90</v>
      </c>
      <c r="G28" s="19">
        <v>28</v>
      </c>
      <c r="H28" s="51">
        <f>IF(G28="","",ROUNDDOWN(F28/G28,2))</f>
        <v>3.21</v>
      </c>
      <c r="I28" s="19">
        <v>11</v>
      </c>
      <c r="J28" s="74">
        <v>3</v>
      </c>
    </row>
    <row r="29" spans="2:12" ht="22.5" customHeight="1" x14ac:dyDescent="0.25">
      <c r="B29" s="18">
        <v>7315</v>
      </c>
      <c r="C29" s="17" t="str">
        <f>IF($B29="","",VLOOKUP($B29,LEDEN!$B:$G,5,FALSE))</f>
        <v>EVERAERDT Corneel</v>
      </c>
      <c r="D29" s="16" t="str">
        <f t="shared" ref="D29:D31" si="4">IF($H29="","",IF($H29&lt;$H$11,"OG",IF($H29&gt;=$J$11,"D.PR",IF($H29&gt;=$I$11,"PROM","MG"))))</f>
        <v>OG</v>
      </c>
      <c r="E29" s="15">
        <v>2</v>
      </c>
      <c r="F29" s="14">
        <v>90</v>
      </c>
      <c r="G29" s="14">
        <v>26</v>
      </c>
      <c r="H29" s="52">
        <f t="shared" ref="H29:H31" si="5">IF(G29="","",ROUNDDOWN(F29/G29,2))</f>
        <v>3.46</v>
      </c>
      <c r="I29" s="14">
        <v>15</v>
      </c>
      <c r="J29" s="75"/>
    </row>
    <row r="30" spans="2:12" ht="22.5" customHeight="1" x14ac:dyDescent="0.25">
      <c r="B30" s="18">
        <v>9270</v>
      </c>
      <c r="C30" s="17" t="str">
        <f>IF($B30="","",VLOOKUP($B30,LEDEN!$B:$G,5,FALSE))</f>
        <v>DESWARTE Franky</v>
      </c>
      <c r="D30" s="16" t="str">
        <f t="shared" si="4"/>
        <v>OG</v>
      </c>
      <c r="E30" s="15">
        <v>2</v>
      </c>
      <c r="F30" s="14">
        <v>90</v>
      </c>
      <c r="G30" s="14">
        <v>29</v>
      </c>
      <c r="H30" s="52">
        <f t="shared" si="5"/>
        <v>3.1</v>
      </c>
      <c r="I30" s="14">
        <v>13</v>
      </c>
      <c r="J30" s="75"/>
    </row>
    <row r="31" spans="2:12" ht="22.5" customHeight="1" thickBot="1" x14ac:dyDescent="0.3">
      <c r="B31" s="13">
        <v>8036</v>
      </c>
      <c r="C31" s="12" t="str">
        <f>IF($B31="","",VLOOKUP($B31,LEDEN!$B:$G,5,FALSE))</f>
        <v>VERCAIGNE Mario</v>
      </c>
      <c r="D31" s="11" t="str">
        <f t="shared" si="4"/>
        <v>OG</v>
      </c>
      <c r="E31" s="10">
        <v>0</v>
      </c>
      <c r="F31" s="9">
        <v>27</v>
      </c>
      <c r="G31" s="9">
        <v>13</v>
      </c>
      <c r="H31" s="53">
        <f t="shared" si="5"/>
        <v>2.0699999999999998</v>
      </c>
      <c r="I31" s="9">
        <v>9</v>
      </c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6</v>
      </c>
      <c r="F32" s="5">
        <f>SUM(F28:F31)</f>
        <v>297</v>
      </c>
      <c r="G32" s="5">
        <f>SUM(G28:G31)</f>
        <v>96</v>
      </c>
      <c r="H32" s="6">
        <f>IF(G32=0,0,ROUNDDOWN(F32/G32,2))</f>
        <v>3.09</v>
      </c>
      <c r="I32" s="46">
        <f>MAX(I28:I31)</f>
        <v>15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9439</v>
      </c>
      <c r="C34" s="30" t="str">
        <f>IF($B34="","(Naam Speler)",VLOOKUP($B34,LEDEN!$B:$G,5,FALSE))</f>
        <v>VANDENBERGHE Rudy</v>
      </c>
      <c r="D34" s="29" t="str">
        <f>IF($B34="","(Club)",VLOOKUP($B34,LEDEN!$B:$G,3,FALSE))</f>
        <v>K.GHOK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8735</v>
      </c>
      <c r="C35" s="22" t="str">
        <f>IF($B35="","",VLOOKUP($B35,LEDEN!$B:$G,5,FALSE))</f>
        <v>VAN DEN BUVERIE Eric</v>
      </c>
      <c r="D35" s="21" t="str">
        <f>IF($H35="","",IF($H35&lt;$H$11,"OG",IF($H35&gt;=$J$11,"D.PR",IF($H35&gt;=$I$11,"PROM","MG"))))</f>
        <v>OG</v>
      </c>
      <c r="E35" s="20">
        <v>0</v>
      </c>
      <c r="F35" s="19">
        <v>52</v>
      </c>
      <c r="G35" s="19">
        <v>28</v>
      </c>
      <c r="H35" s="51">
        <f>IF(G35="","",ROUNDDOWN(F35/G35,2))</f>
        <v>1.85</v>
      </c>
      <c r="I35" s="19">
        <v>8</v>
      </c>
      <c r="J35" s="74">
        <v>5</v>
      </c>
    </row>
    <row r="36" spans="2:12" ht="22.5" customHeight="1" x14ac:dyDescent="0.25">
      <c r="B36" s="18">
        <v>8036</v>
      </c>
      <c r="C36" s="17" t="str">
        <f>IF($B36="","",VLOOKUP($B36,LEDEN!$B:$G,5,FALSE))</f>
        <v>VERCAIGNE Mario</v>
      </c>
      <c r="D36" s="16" t="str">
        <f t="shared" ref="D36:D38" si="6">IF($H36="","",IF($H36&lt;$H$11,"OG",IF($H36&gt;=$J$11,"D.PR",IF($H36&gt;=$I$11,"PROM","MG"))))</f>
        <v>OG</v>
      </c>
      <c r="E36" s="15">
        <v>0</v>
      </c>
      <c r="F36" s="14">
        <v>37</v>
      </c>
      <c r="G36" s="14">
        <v>24</v>
      </c>
      <c r="H36" s="52">
        <f t="shared" ref="H36:H38" si="7">IF(G36="","",ROUNDDOWN(F36/G36,2))</f>
        <v>1.54</v>
      </c>
      <c r="I36" s="14">
        <v>10</v>
      </c>
      <c r="J36" s="75"/>
    </row>
    <row r="37" spans="2:12" ht="22.5" customHeight="1" x14ac:dyDescent="0.25">
      <c r="B37" s="18">
        <v>7315</v>
      </c>
      <c r="C37" s="17" t="str">
        <f>IF($B37="","",VLOOKUP($B37,LEDEN!$B:$G,5,FALSE))</f>
        <v>EVERAERDT Corneel</v>
      </c>
      <c r="D37" s="16" t="str">
        <f t="shared" si="6"/>
        <v>OG</v>
      </c>
      <c r="E37" s="15">
        <v>0</v>
      </c>
      <c r="F37" s="14">
        <v>56</v>
      </c>
      <c r="G37" s="14">
        <v>16</v>
      </c>
      <c r="H37" s="52">
        <f t="shared" si="7"/>
        <v>3.5</v>
      </c>
      <c r="I37" s="14">
        <v>8</v>
      </c>
      <c r="J37" s="75"/>
    </row>
    <row r="38" spans="2:12" ht="22.5" customHeight="1" thickBot="1" x14ac:dyDescent="0.3">
      <c r="B38" s="13">
        <v>9270</v>
      </c>
      <c r="C38" s="12" t="str">
        <f>IF($B38="","",VLOOKUP($B38,LEDEN!$B:$G,5,FALSE))</f>
        <v>DESWARTE Franky</v>
      </c>
      <c r="D38" s="11" t="str">
        <f t="shared" si="6"/>
        <v>OG</v>
      </c>
      <c r="E38" s="10">
        <v>0</v>
      </c>
      <c r="F38" s="9">
        <v>53</v>
      </c>
      <c r="G38" s="9">
        <v>20</v>
      </c>
      <c r="H38" s="53">
        <f t="shared" si="7"/>
        <v>2.65</v>
      </c>
      <c r="I38" s="9">
        <v>10</v>
      </c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0</v>
      </c>
      <c r="F39" s="5">
        <f>SUM(F35:F38)</f>
        <v>198</v>
      </c>
      <c r="G39" s="5">
        <f>SUM(G35:G38)</f>
        <v>88</v>
      </c>
      <c r="H39" s="6">
        <f>IF(G39=0,0,ROUNDDOWN(F39/G39,2))</f>
        <v>2.25</v>
      </c>
      <c r="I39" s="46">
        <f>MAX(I35:I38)</f>
        <v>10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7315</v>
      </c>
      <c r="C41" s="30" t="str">
        <f>IF($B41="","(Naam Speler)",VLOOKUP($B41,LEDEN!$B:$G,5,FALSE))</f>
        <v>EVERAERDT Corneel</v>
      </c>
      <c r="D41" s="29" t="str">
        <f>IF($B41="","(Club)",VLOOKUP($B41,LEDEN!$B:$G,3,FALSE))</f>
        <v>WOH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9270</v>
      </c>
      <c r="C42" s="22" t="str">
        <f>IF($B42="","",VLOOKUP($B42,LEDEN!$B:$G,5,FALSE))</f>
        <v>DESWARTE Franky</v>
      </c>
      <c r="D42" s="21" t="str">
        <f>IF($H42="","",IF($H42&lt;$H$11,"OG",IF($H42&gt;=$J$11,"D.PR",IF($H42&gt;=$I$11,"PROM","MG"))))</f>
        <v>MG</v>
      </c>
      <c r="E42" s="20">
        <v>2</v>
      </c>
      <c r="F42" s="19">
        <v>90</v>
      </c>
      <c r="G42" s="19">
        <v>21</v>
      </c>
      <c r="H42" s="51">
        <f>IF(G42="","",ROUNDDOWN(F42/G42,2))</f>
        <v>4.28</v>
      </c>
      <c r="I42" s="19">
        <v>22</v>
      </c>
      <c r="J42" s="74">
        <v>2</v>
      </c>
    </row>
    <row r="43" spans="2:12" ht="22.5" customHeight="1" x14ac:dyDescent="0.25">
      <c r="B43" s="18">
        <v>8735</v>
      </c>
      <c r="C43" s="17" t="str">
        <f>IF($B43="","",VLOOKUP($B43,LEDEN!$B:$G,5,FALSE))</f>
        <v>VAN DEN BUVERIE Eric</v>
      </c>
      <c r="D43" s="16" t="str">
        <f t="shared" ref="D43:D45" si="8">IF($H43="","",IF($H43&lt;$H$11,"OG",IF($H43&gt;=$J$11,"D.PR",IF($H43&gt;=$I$11,"PROM","MG"))))</f>
        <v>OG</v>
      </c>
      <c r="E43" s="15">
        <v>0</v>
      </c>
      <c r="F43" s="14">
        <v>56</v>
      </c>
      <c r="G43" s="14">
        <v>26</v>
      </c>
      <c r="H43" s="52">
        <f t="shared" ref="H43:H45" si="9">IF(G43="","",ROUNDDOWN(F43/G43,2))</f>
        <v>2.15</v>
      </c>
      <c r="I43" s="14">
        <v>8</v>
      </c>
      <c r="J43" s="75"/>
    </row>
    <row r="44" spans="2:12" ht="22.5" customHeight="1" x14ac:dyDescent="0.25">
      <c r="B44" s="18">
        <v>9439</v>
      </c>
      <c r="C44" s="17" t="str">
        <f>IF($B44="","",VLOOKUP($B44,LEDEN!$B:$G,5,FALSE))</f>
        <v>VANDENBERGHE Rudy</v>
      </c>
      <c r="D44" s="16" t="str">
        <f t="shared" si="8"/>
        <v>PROM</v>
      </c>
      <c r="E44" s="15">
        <v>2</v>
      </c>
      <c r="F44" s="14">
        <v>90</v>
      </c>
      <c r="G44" s="14">
        <v>16</v>
      </c>
      <c r="H44" s="52">
        <f t="shared" si="9"/>
        <v>5.62</v>
      </c>
      <c r="I44" s="14">
        <v>14</v>
      </c>
      <c r="J44" s="75"/>
    </row>
    <row r="45" spans="2:12" ht="22.5" customHeight="1" thickBot="1" x14ac:dyDescent="0.3">
      <c r="B45" s="13">
        <v>8036</v>
      </c>
      <c r="C45" s="12" t="str">
        <f>IF($B45="","",VLOOKUP($B45,LEDEN!$B:$G,5,FALSE))</f>
        <v>VERCAIGNE Mario</v>
      </c>
      <c r="D45" s="11" t="str">
        <f t="shared" si="8"/>
        <v>D.PR</v>
      </c>
      <c r="E45" s="10">
        <v>2</v>
      </c>
      <c r="F45" s="9">
        <v>90</v>
      </c>
      <c r="G45" s="9">
        <v>14</v>
      </c>
      <c r="H45" s="53">
        <f t="shared" si="9"/>
        <v>6.42</v>
      </c>
      <c r="I45" s="9">
        <v>21</v>
      </c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MG</v>
      </c>
      <c r="E46" s="7">
        <f>SUM(E42:E45)</f>
        <v>6</v>
      </c>
      <c r="F46" s="5">
        <f>SUM(F42:F45)</f>
        <v>326</v>
      </c>
      <c r="G46" s="5">
        <f>SUM(G42:G45)</f>
        <v>77</v>
      </c>
      <c r="H46" s="6">
        <f>IF(G46=0,0,ROUNDDOWN(F46/G46,2))</f>
        <v>4.2300000000000004</v>
      </c>
      <c r="I46" s="46">
        <f>MAX(I42:I45)</f>
        <v>22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42:J46"/>
    <mergeCell ref="J49:J53"/>
    <mergeCell ref="B46:C46"/>
    <mergeCell ref="B53:C53"/>
    <mergeCell ref="J35:J39"/>
    <mergeCell ref="B39:C39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2024-10-06T19:13:45Z</cp:lastPrinted>
  <dcterms:created xsi:type="dcterms:W3CDTF">2020-03-24T15:39:01Z</dcterms:created>
  <dcterms:modified xsi:type="dcterms:W3CDTF">2024-10-08T09:48:57Z</dcterms:modified>
</cp:coreProperties>
</file>