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MB\BANDSTOTEN\4° KLASSE (30)\"/>
    </mc:Choice>
  </mc:AlternateContent>
  <xr:revisionPtr revIDLastSave="0" documentId="13_ncr:1_{BDE06D05-614E-4701-8E67-5F17F223CF01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5" i="1"/>
  <c r="D35" i="1"/>
  <c r="D31" i="1"/>
  <c r="D30" i="1"/>
  <c r="D29" i="1"/>
  <c r="D25" i="1"/>
  <c r="D24" i="1"/>
  <c r="D23" i="1"/>
  <c r="D22" i="1"/>
  <c r="D21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D38" i="1" s="1"/>
  <c r="H37" i="1"/>
  <c r="D37" i="1" s="1"/>
  <c r="H36" i="1"/>
  <c r="D36" i="1" s="1"/>
  <c r="H35" i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D44" i="1" s="1"/>
  <c r="H43" i="1"/>
  <c r="D43" i="1" s="1"/>
  <c r="H42" i="1"/>
  <c r="D42" i="1" s="1"/>
  <c r="H31" i="1"/>
  <c r="H30" i="1"/>
  <c r="H29" i="1"/>
  <c r="H28" i="1"/>
  <c r="D28" i="1" s="1"/>
  <c r="H24" i="1"/>
  <c r="H23" i="1"/>
  <c r="H22" i="1"/>
  <c r="H21" i="1"/>
  <c r="H17" i="1"/>
  <c r="H16" i="1"/>
  <c r="H15" i="1"/>
  <c r="H14" i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H25" i="1" s="1"/>
  <c r="I25" i="1"/>
  <c r="E32" i="1"/>
  <c r="F32" i="1"/>
  <c r="G32" i="1"/>
  <c r="H32" i="1" s="1"/>
  <c r="D32" i="1" s="1"/>
  <c r="I32" i="1"/>
  <c r="E46" i="1"/>
  <c r="F46" i="1"/>
  <c r="G46" i="1"/>
  <c r="H46" i="1" s="1"/>
  <c r="D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<sst xmlns="http://schemas.openxmlformats.org/spreadsheetml/2006/main" count="2621" uniqueCount="1094">
  <si>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</si>
  <si>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</si>
  <si>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</si>
  <si>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</si>
  <si>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</si>
  <si>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</si>
  <si>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</si>
  <si>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</si>
  <si>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</si>
  <si>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</si>
  <si>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</si>
  <si>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</si>
  <si>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</si>
  <si>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</si>
  <si>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</si>
  <si>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</si>
  <si>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</si>
  <si>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</si>
  <si>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</si>
  <si>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</si>
  <si>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</si>
  <si>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</si>
  <si>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</si>
  <si>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</si>
  <si>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</si>
  <si>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</si>
  <si>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</si>
  <si>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</si>
  <si>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</si>
  <si>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</si>
  <si>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</si>
  <si>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</si>
  <si>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</si>
  <si>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</si>
  <si>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</si>
  <si>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</si>
  <si>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</si>
  <si>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</si>
  <si>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</si>
  <si>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</si>
  <si>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</si>
  <si>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</si>
  <si>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</si>
  <si>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</si>
  <si>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</si>
  <si>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</si>
  <si>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</si>
  <si>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</si>
  <si>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</si>
  <si>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</si>
  <si>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</si>
  <si>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</si>
  <si>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</si>
  <si>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</si>
  <si>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</si>
  <si>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</si>
  <si>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</si>
  <si>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</si>
  <si>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</si>
  <si>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</si>
  <si>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</si>
  <si>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</si>
  <si>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</si>
  <si>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</si>
  <si>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</si>
  <si>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</si>
  <si>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</si>
  <si>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</si>
  <si>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</si>
  <si>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</si>
  <si>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</si>
  <si>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</si>
  <si>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</si>
  <si>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</si>
  <si>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</si>
  <si>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</si>
  <si>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</si>
  <si>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</si>
  <si>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</si>
  <si>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</si>
  <si>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</si>
  <si>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</si>
  <si>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</si>
  <si>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</si>
  <si>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</si>
  <si>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</si>
  <si>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</si>
  <si>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</si>
  <si>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</si>
  <si>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</si>
  <si>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</si>
  <si>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</si>
  <si>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</si>
  <si>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</si>
  <si>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</si>
  <si>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</si>
  <si>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</si>
  <si>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</si>
  <si>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</si>
  <si>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</si>
  <si>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</si>
  <si>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</si>
  <si>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</si>
  <si>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</si>
  <si>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</si>
  <si>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</si>
  <si>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</si>
  <si>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</si>
  <si>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</si>
  <si>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</si>
  <si>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</si>
  <si>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</si>
  <si>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</si>
  <si>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</si>
  <si>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</si>
  <si>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</si>
  <si>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</si>
  <si>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</si>
  <si>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</si>
  <si>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</si>
  <si>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</si>
  <si>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</si>
  <si>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</si>
  <si>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</si>
  <si>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</si>
  <si>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</si>
  <si>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</si>
  <si>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</si>
  <si>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</si>
  <si>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</si>
  <si>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</si>
  <si>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</si>
  <si>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</si>
  <si>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</si>
  <si>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</si>
  <si>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</si>
  <si>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</si>
  <si>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</si>
  <si>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</si>
  <si>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</si>
  <si>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</si>
  <si>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</si>
  <si>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</si>
  <si>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</si>
  <si>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</si>
  <si>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</si>
  <si>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</si>
  <si>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</si>
  <si>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</si>
  <si>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</si>
  <si>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</si>
  <si>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</si>
  <si>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</si>
  <si>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</si>
  <si>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</si>
  <si>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</si>
  <si>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</si>
  <si>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</si>
  <si>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</si>
  <si>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</si>
  <si>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</si>
  <si>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</si>
  <si>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</si>
  <si>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</si>
  <si>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</si>
  <si>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</si>
  <si>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</si>
  <si>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</si>
  <si>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</si>
  <si>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</si>
  <si>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</si>
  <si>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</si>
  <si>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</si>
  <si>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</si>
  <si>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</si>
  <si>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</si>
  <si>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</si>
  <si>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</si>
  <si>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</si>
  <si>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</si>
  <si>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</si>
  <si>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</si>
  <si>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</si>
  <si>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</si>
  <si>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</si>
  <si>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</si>
  <si>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</si>
  <si>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</si>
  <si>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</si>
  <si>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</si>
  <si>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</si>
  <si>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</si>
  <si>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</si>
  <si>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</si>
  <si>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</si>
  <si>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</si>
  <si>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</si>
  <si>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</si>
  <si>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</si>
  <si>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</si>
  <si>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</si>
  <si>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</si>
  <si>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</si>
  <si>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</si>
  <si>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</si>
  <si>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</si>
  <si>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</si>
  <si>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</si>
  <si>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</si>
  <si>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</si>
  <si>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</si>
  <si>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</si>
  <si>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</si>
  <si>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</si>
  <si>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</si>
  <si>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</si>
  <si>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</si>
  <si>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</si>
  <si>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</si>
  <si>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</si>
  <si>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</si>
  <si>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</si>
  <si>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</si>
  <si>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</si>
  <si>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</si>
  <si>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</si>
  <si>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</si>
  <si>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</si>
  <si>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</si>
  <si>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</si>
  <si>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</si>
  <si>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</si>
  <si>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</si>
  <si>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</si>
  <si>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</si>
  <si>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</si>
  <si>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</si>
  <si>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</si>
  <si>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</si>
  <si>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</si>
  <si>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</si>
  <si>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</si>
  <si>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</si>
  <si>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</si>
  <si>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</si>
  <si>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</si>
  <si>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</si>
  <si>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</si>
  <si>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</si>
  <si>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</si>
  <si>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</si>
  <si>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</si>
  <si>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</si>
  <si>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</si>
  <si>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</si>
  <si>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</si>
  <si>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</si>
  <si>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</si>
  <si>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</si>
  <si>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</si>
  <si>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</si>
  <si>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</si>
  <si>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</si>
  <si>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</si>
  <si>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</si>
  <si>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</si>
  <si>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</si>
  <si>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</si>
  <si>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</si>
  <si>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</si>
  <si>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</si>
  <si>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</si>
  <si>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</si>
  <si>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</si>
  <si>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</si>
  <si>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</si>
  <si>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</si>
  <si>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</si>
  <si>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</si>
  <si>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</si>
  <si>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</si>
  <si>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</si>
  <si>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</si>
  <si>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</si>
  <si>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</si>
  <si>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</si>
  <si>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</si>
  <si>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</si>
  <si>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</si>
  <si>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</si>
  <si>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</si>
  <si>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</si>
  <si>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</si>
  <si>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</si>
  <si>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</si>
  <si>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</si>
  <si>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</si>
  <si>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</si>
  <si>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</si>
  <si>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</si>
  <si>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</si>
  <si>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</si>
  <si>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</si>
  <si>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</si>
  <si>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</si>
  <si>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</si>
  <si>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</si>
  <si>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</si>
  <si>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</si>
  <si>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</si>
  <si>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</si>
  <si>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</si>
  <si>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</si>
  <si>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</si>
  <si>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</si>
  <si>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</si>
  <si>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</si>
  <si>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</si>
  <si>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</si>
  <si>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</si>
  <si>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</si>
  <si>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</si>
  <si>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</si>
  <si>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</si>
  <si>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</si>
  <si>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</si>
  <si>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</si>
  <si>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</si>
  <si>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</si>
  <si>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</si>
  <si>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</si>
  <si>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</si>
  <si>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</si>
  <si>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</si>
  <si>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</si>
  <si>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</si>
  <si>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</si>
  <si>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</si>
  <si>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</si>
  <si>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</si>
  <si>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</si>
  <si>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</si>
  <si>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</si>
  <si>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</si>
  <si>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</si>
  <si>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</si>
  <si>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</si>
  <si>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</si>
  <si>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</si>
  <si>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</si>
  <si>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</si>
  <si>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</si>
  <si>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</si>
  <si>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</si>
  <si>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</si>
  <si>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</si>
  <si>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</si>
  <si>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</si>
  <si>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</si>
  <si>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</si>
  <si>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</si>
  <si>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</si>
  <si>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</si>
  <si>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</si>
  <si>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</si>
  <si>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</si>
  <si>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</si>
  <si>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</si>
  <si>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</si>
  <si>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</si>
  <si>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</si>
  <si>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</si>
  <si>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</si>
  <si>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</si>
  <si>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</si>
  <si>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</si>
  <si>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</si>
  <si>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</si>
  <si>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</si>
  <si>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</si>
  <si>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</si>
  <si>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</si>
  <si>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</si>
  <si>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</si>
  <si>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</si>
  <si>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</si>
  <si>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</si>
  <si>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</si>
  <si>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</si>
  <si>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</si>
  <si>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</si>
  <si>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</si>
  <si>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</si>
  <si>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</si>
  <si>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</si>
  <si>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</si>
  <si>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</si>
  <si>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</si>
  <si>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</si>
  <si>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</si>
  <si>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</si>
  <si>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</si>
  <si>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</si>
  <si>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</si>
  <si>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</si>
  <si>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</si>
  <si>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</si>
  <si>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</si>
  <si>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</si>
  <si>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</si>
  <si>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</si>
  <si>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</si>
  <si>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</si>
  <si>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</si>
  <si>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</si>
  <si>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</si>
  <si>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</si>
  <si>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</si>
  <si>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</si>
  <si>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</si>
  <si>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</si>
  <si>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</si>
  <si>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</si>
  <si>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</si>
  <si>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</si>
  <si>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</si>
  <si>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</si>
  <si>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</si>
  <si>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</si>
  <si>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</si>
  <si>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</si>
  <si>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</si>
  <si>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</si>
  <si>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</si>
  <si>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</si>
  <si>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</si>
  <si>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</si>
  <si>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</si>
  <si>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</si>
  <si>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</si>
  <si>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</si>
  <si>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</si>
  <si>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</si>
  <si>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</si>
  <si>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</si>
  <si>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</si>
  <si>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</si>
  <si>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</si>
  <si>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</si>
  <si>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</si>
  <si>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</si>
  <si>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</si>
  <si>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</si>
  <si>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</si>
  <si>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</si>
  <si>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</si>
  <si>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</si>
  <si>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</si>
  <si>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</si>
  <si>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</si>
  <si>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</si>
  <si>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</si>
  <si>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</si>
  <si>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</si>
  <si>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</si>
  <si>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</si>
  <si>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</si>
  <si>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</si>
  <si>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</si>
  <si>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</si>
  <si>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</si>
  <si>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</si>
  <si>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</si>
  <si>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</si>
  <si>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</si>
  <si>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</si>
  <si>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</si>
  <si>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</si>
  <si>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</si>
  <si>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</si>
  <si>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</si>
  <si>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</si>
  <si>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</si>
  <si>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</si>
  <si>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</si>
  <si>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</si>
  <si>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</si>
  <si>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</si>
  <si>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</si>
  <si>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</si>
  <si>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</si>
  <si>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</si>
  <si>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</si>
  <si>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</si>
  <si>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</si>
  <si>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</si>
  <si>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</si>
  <si>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</si>
  <si>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</si>
  <si>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</si>
  <si>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</si>
  <si>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</si>
  <si>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</si>
  <si>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</si>
  <si>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</si>
  <si>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</si>
  <si>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</si>
  <si>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</si>
  <si>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</si>
  <si>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</si>
  <si>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</si>
  <si>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</si>
  <si>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</si>
  <si>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</si>
  <si>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</si>
  <si>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</si>
  <si>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</si>
  <si>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</si>
  <si>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</si>
  <si>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</si>
  <si>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</si>
  <si>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</si>
  <si>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</si>
  <si>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</si>
  <si>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</si>
  <si>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</si>
  <si>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</si>
  <si>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</si>
  <si>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</si>
  <si>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</si>
  <si>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</si>
  <si>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</si>
  <si>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</si>
  <si>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</si>
  <si>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</si>
  <si>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</si>
  <si>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</si>
  <si>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</si>
  <si>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</si>
  <si>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</si>
  <si>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</si>
  <si>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</si>
  <si>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</si>
  <si>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</si>
  <si>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</si>
  <si>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</si>
  <si>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</si>
  <si>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</si>
  <si>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</si>
  <si>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</si>
  <si>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</si>
  <si>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</si>
  <si>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</si>
  <si>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</si>
  <si>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</si>
  <si>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</si>
  <si>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</si>
  <si>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</si>
  <si>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</si>
  <si>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</si>
  <si>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</si>
  <si>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</si>
  <si>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</si>
  <si>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</si>
  <si>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</si>
  <si>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</si>
  <si>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</si>
  <si>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</si>
  <si>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</si>
  <si>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</si>
  <si>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</si>
  <si>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</si>
  <si>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</si>
  <si>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</si>
  <si>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</si>
  <si>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</si>
  <si>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</si>
  <si>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</si>
  <si>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</si>
  <si>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</si>
  <si>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</si>
  <si>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</si>
  <si>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</si>
  <si>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</si>
  <si>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</si>
  <si>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</si>
  <si>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</si>
  <si>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</si>
  <si>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</si>
  <si>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</si>
  <si>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</si>
  <si>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</si>
  <si>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</si>
  <si>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</si>
  <si>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</si>
  <si>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</si>
  <si>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</si>
  <si>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</si>
  <si>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</si>
  <si>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</si>
  <si>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</si>
  <si>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</si>
  <si>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</si>
  <si>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</si>
  <si>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</si>
  <si>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</si>
  <si>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</si>
  <si>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</si>
  <si>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</si>
  <si>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</si>
  <si>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</si>
  <si>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</si>
  <si>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</si>
  <si>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</si>
  <si>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</si>
  <si>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</si>
  <si>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</si>
  <si>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</si>
  <si>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</si>
  <si>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</si>
  <si>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</si>
  <si>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</si>
  <si>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</si>
  <si>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</si>
  <si>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</si>
  <si>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</si>
  <si>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</si>
  <si>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</si>
  <si>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</si>
  <si>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</si>
  <si>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</si>
  <si>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</si>
  <si>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</si>
  <si>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</si>
  <si>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</si>
  <si>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</si>
  <si>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</si>
  <si>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</si>
  <si>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</si>
  <si>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</si>
  <si>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</si>
  <si>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</si>
  <si>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</si>
  <si>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</si>
  <si>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</si>
  <si>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</si>
  <si>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</si>
  <si>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</si>
  <si>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</si>
  <si>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</si>
  <si>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</si>
  <si>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</si>
  <si>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</si>
  <si>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</si>
  <si>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</si>
  <si>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</si>
  <si>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</si>
  <si>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</si>
  <si>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</si>
  <si>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</si>
  <si>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</si>
  <si>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</si>
  <si>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</si>
  <si>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</si>
  <si>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</si>
  <si>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</si>
  <si>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</si>
  <si>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</si>
  <si>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</si>
  <si>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</si>
  <si>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</si>
  <si>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</si>
  <si>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</si>
  <si>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</si>
  <si>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</si>
  <si>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</si>
  <si>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</si>
  <si>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</si>
  <si>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</si>
  <si>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</si>
  <si>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</si>
  <si>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</si>
  <si>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</si>
  <si>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</si>
  <si>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</si>
  <si>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</si>
  <si>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</si>
  <si>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</si>
  <si>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</si>
  <si>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</si>
  <si>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</si>
  <si>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</si>
  <si>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</si>
  <si>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</si>
  <si>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</si>
  <si>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</si>
  <si>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</si>
  <si>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</si>
  <si>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</si>
  <si>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</si>
  <si>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</si>
  <si>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</si>
  <si>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</si>
  <si>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</si>
  <si>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</si>
  <si>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</si>
  <si>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</si>
  <si>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</si>
  <si>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</si>
  <si>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</si>
  <si>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</si>
  <si>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</si>
  <si>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</si>
  <si>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</si>
  <si>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</si>
  <si>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</si>
  <si>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</si>
  <si>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</si>
  <si>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</si>
  <si>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</si>
  <si>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</si>
  <si>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</si>
  <si>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</si>
  <si>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</si>
  <si>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</si>
  <si>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</si>
  <si>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</si>
  <si>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</si>
  <si>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</si>
  <si>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</si>
  <si>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</si>
  <si>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</si>
  <si>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</si>
  <si>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</si>
  <si>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</si>
  <si>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</si>
  <si>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</si>
  <si>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</si>
  <si>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</si>
  <si>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</si>
  <si>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</si>
  <si>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</si>
  <si>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</si>
  <si>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</si>
  <si>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</si>
  <si>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</si>
  <si>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</si>
  <si>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</si>
  <si>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</si>
  <si>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</si>
  <si>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</si>
  <si>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</si>
  <si>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</si>
  <si>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</si>
  <si>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</si>
  <si>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</si>
  <si>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</si>
  <si>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</si>
  <si>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</si>
  <si>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</si>
  <si>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</si>
  <si>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</si>
  <si>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</si>
  <si>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</si>
  <si>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</si>
  <si>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</si>
  <si>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</si>
  <si>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</si>
  <si>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</si>
  <si>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</si>
  <si>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</si>
  <si>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</si>
  <si>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</si>
  <si>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</si>
  <si>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</si>
  <si>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</si>
  <si>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</si>
  <si>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</si>
  <si>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</si>
  <si>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</si>
  <si>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</si>
  <si>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</si>
  <si>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</si>
  <si>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</si>
  <si>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</si>
  <si>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</si>
  <si>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</si>
  <si>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</si>
  <si>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</si>
  <si>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</si>
  <si>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</si>
  <si>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</si>
  <si>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</si>
  <si>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</si>
  <si>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</si>
  <si>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</si>
  <si>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</si>
  <si>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</si>
  <si>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</si>
  <si>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</si>
  <si>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</si>
  <si>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</si>
  <si>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</si>
  <si>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</si>
  <si>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</si>
  <si>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</si>
  <si>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</si>
  <si>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</si>
  <si>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</si>
  <si>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</si>
  <si>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</si>
  <si>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</si>
  <si>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</si>
  <si>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</si>
  <si>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</si>
  <si>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</si>
  <si>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</si>
  <si>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</si>
  <si>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</si>
  <si>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</si>
  <si>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</si>
  <si>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</si>
  <si>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</si>
  <si>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</si>
  <si>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</si>
  <si>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</si>
  <si>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</si>
  <si>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</si>
  <si>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</si>
  <si>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</si>
  <si>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</si>
  <si>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</si>
  <si>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</si>
  <si>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</si>
  <si>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</si>
  <si>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</si>
  <si>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</si>
  <si>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</si>
  <si>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</si>
  <si>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</si>
  <si>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</si>
  <si>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</si>
  <si>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</si>
  <si>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</si>
  <si>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</si>
  <si>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</si>
  <si>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</si>
  <si>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</si>
  <si>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</si>
  <si>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</si>
  <si>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</si>
  <si>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</si>
  <si>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</si>
  <si>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</si>
  <si>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</si>
  <si>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</si>
  <si>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</si>
  <si>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</si>
  <si>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</si>
  <si>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</si>
  <si>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</si>
  <si>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</si>
  <si>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</si>
  <si>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</si>
  <si>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</si>
  <si>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</si>
  <si>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</si>
  <si>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</si>
  <si>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</si>
  <si>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</si>
  <si>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</si>
  <si>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</si>
  <si>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</si>
  <si>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</si>
  <si>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</si>
  <si>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</si>
  <si>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</si>
  <si>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</si>
  <si>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</si>
  <si>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</si>
  <si>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</si>
  <si>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</si>
  <si>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</si>
  <si>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</si>
  <si>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</si>
  <si>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</si>
  <si>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</si>
  <si>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</si>
  <si>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</si>
  <si>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</si>
  <si>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</si>
  <si>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</si>
  <si>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</si>
  <si>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</si>
  <si>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</si>
  <si>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</si>
  <si>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</si>
  <si>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</si>
  <si>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</si>
  <si>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</si>
  <si>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</si>
  <si>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</si>
  <si>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</si>
  <si>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</si>
  <si>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</si>
  <si>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</si>
  <si>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</si>
  <si>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</si>
  <si>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</si>
  <si>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</si>
  <si>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</si>
  <si>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</si>
  <si>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</si>
  <si>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</si>
  <si>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</si>
  <si>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</si>
  <si>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</si>
  <si>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</si>
  <si>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</si>
  <si>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</si>
  <si>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</si>
  <si>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</si>
  <si>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</si>
  <si>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</si>
  <si>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</si>
  <si>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</si>
  <si>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</si>
  <si>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</si>
  <si>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</si>
  <si>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</si>
  <si>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</si>
  <si>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</si>
  <si>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</si>
  <si>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</si>
  <si>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</si>
  <si>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</si>
  <si>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</si>
  <si>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</si>
  <si>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</si>
  <si>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</si>
  <si>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</si>
  <si>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</si>
  <si>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</si>
  <si>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</si>
  <si>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</si>
  <si>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</si>
  <si>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</si>
  <si>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</si>
  <si>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</si>
  <si>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</si>
  <si>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</si>
  <si>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</si>
  <si>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</si>
  <si>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</si>
  <si>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</si>
  <si>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</si>
  <si>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</si>
  <si>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</si>
  <si>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</si>
  <si>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</si>
  <si>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</si>
  <si>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</si>
  <si>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</si>
  <si>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</si>
  <si>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</si>
  <si>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</si>
  <si>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</si>
  <si>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</si>
  <si>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</si>
  <si>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</si>
  <si>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</si>
  <si>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</si>
  <si>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</si>
  <si>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</si>
  <si>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</si>
  <si>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</si>
  <si>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</si>
  <si>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</si>
  <si>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</si>
  <si>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</si>
  <si>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</si>
  <si>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</si>
  <si>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</si>
  <si>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</si>
  <si>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</si>
  <si>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</si>
  <si>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</si>
  <si>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</si>
  <si>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</si>
  <si>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</si>
  <si>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</si>
  <si>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</si>
  <si>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</si>
  <si>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</si>
  <si>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</si>
  <si>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</si>
  <si>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</si>
  <si>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</si>
  <si>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</si>
  <si>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</si>
  <si>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</si>
  <si>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</si>
  <si>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</si>
  <si>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</si>
  <si>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</si>
  <si>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</si>
  <si>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</si>
  <si>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</si>
  <si>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</si>
  <si>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</si>
  <si>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</si>
  <si>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</si>
  <si>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</si>
  <si>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</si>
  <si>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</si>
  <si>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</si>
  <si>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</si>
  <si>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</si>
  <si>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</si>
  <si>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</si>
  <si>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</si>
  <si>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</si>
  <si>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</si>
  <si>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</si>
  <si>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</si>
  <si>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</si>
  <si>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</si>
  <si>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</si>
  <si>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</si>
  <si>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</si>
  <si>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</si>
  <si>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</si>
  <si>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</si>
  <si>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</si>
  <si>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</si>
  <si>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</si>
  <si>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</si>
  <si>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</si>
  <si>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</si>
  <si>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</si>
  <si>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</si>
  <si>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</si>
  <si>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</si>
  <si>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</si>
  <si>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</si>
  <si>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</si>
  <si>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</si>
  <si>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</si>
  <si>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</si>
  <si>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</si>
  <si>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</si>
  <si>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</si>
  <si>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</si>
  <si>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</si>
  <si>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</si>
  <si>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</si>
  <si>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</si>
  <si>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</si>
  <si>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</si>
  <si>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</si>
  <si>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</si>
  <si>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</si>
  <si>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</si>
  <si>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</si>
  <si>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</si>
  <si>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</si>
  <si>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</si>
  <si>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</si>
  <si>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</si>
  <si>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</si>
  <si>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</si>
  <si>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</si>
  <si>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</si>
  <si>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</si>
  <si>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</si>
  <si>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</si>
  <si>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</si>
  <si>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</si>
  <si>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</si>
  <si>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</si>
  <si>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</si>
  <si>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</si>
  <si>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</si>
  <si>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</si>
  <si>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</si>
  <si>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</si>
  <si>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</si>
  <si>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</si>
  <si>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</si>
  <si>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</si>
  <si>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</si>
  <si>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</si>
  <si>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POULE B - GEW. VOORR. - 4° KLASSE BANDSTOTEN MB</t>
  </si>
  <si>
    <t>DI 25 &amp; VR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</si>
</sst>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B20" sqref="B2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919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1093</v>
      </c>
      <c r="D11" s="83">
        <v>2.84</v>
      </c>
      <c r="E11" s="83"/>
      <c r="F11" s="44">
        <v>30</v>
      </c>
      <c r="G11" s="42"/>
      <c r="H11" s="45">
        <v>1.1499999999999999</v>
      </c>
      <c r="I11" s="45">
        <v>1.5</v>
      </c>
      <c r="J11" s="58">
        <v>2.1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8873</v>
      </c>
      <c r="C13" s="30" t="str">
        <f>IF($B13="","(Naam Speler)",VLOOKUP($B13,LEDEN!$B:$G,5,FALSE))</f>
        <v>DEVOS Claude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9270</v>
      </c>
      <c r="C14" s="22" t="str">
        <f>IF($B14="","",VLOOKUP($B14,LEDEN!$B:$G,5,FALSE))</f>
        <v>DESWARTE Franky</v>
      </c>
      <c r="D14" s="21" t="str">
        <f>IF($H14="","",IF($H14&lt;$H$11,"OG",IF($H14&gt;=$J$11,"D.PR",IF($H14&gt;=$I$11,"PROM","MG"))))</f>
        <v>MG</v>
      </c>
      <c r="E14" s="20">
        <v>2</v>
      </c>
      <c r="F14" s="19">
        <v>30</v>
      </c>
      <c r="G14" s="19">
        <v>22</v>
      </c>
      <c r="H14" s="51">
        <f>IF(G14="","",ROUNDDOWN(F14/G14,2))</f>
        <v>1.36</v>
      </c>
      <c r="I14" s="19">
        <v>5</v>
      </c>
      <c r="J14" s="66">
        <v>1</v>
      </c>
    </row>
    <row r="15" spans="1:13" ht="22.5" customHeight="1" x14ac:dyDescent="0.25">
      <c r="B15" s="18">
        <v>8002</v>
      </c>
      <c r="C15" s="17" t="str">
        <f>IF($B15="","",VLOOKUP($B15,LEDEN!$B:$G,5,FALSE))</f>
        <v>MAES Pascal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17</v>
      </c>
      <c r="G15" s="14">
        <v>18</v>
      </c>
      <c r="H15" s="52">
        <f t="shared" ref="H15:H17" si="1">IF(G15="","",ROUNDDOWN(F15/G15,2))</f>
        <v>0.94</v>
      </c>
      <c r="I15" s="14">
        <v>4</v>
      </c>
      <c r="J15" s="67"/>
    </row>
    <row r="16" spans="1:13" ht="22.5" customHeight="1" x14ac:dyDescent="0.25">
      <c r="B16" s="18">
        <v>7840</v>
      </c>
      <c r="C16" s="17" t="str">
        <f>IF($B16="","",VLOOKUP($B16,LEDEN!$B:$G,5,FALSE))</f>
        <v>RODIUS Danny</v>
      </c>
      <c r="D16" s="16" t="str">
        <f t="shared" si="0"/>
        <v>MG</v>
      </c>
      <c r="E16" s="15">
        <v>2</v>
      </c>
      <c r="F16" s="14">
        <v>30</v>
      </c>
      <c r="G16" s="14">
        <v>25</v>
      </c>
      <c r="H16" s="52">
        <f t="shared" si="1"/>
        <v>1.2</v>
      </c>
      <c r="I16" s="14">
        <v>9</v>
      </c>
      <c r="J16" s="67"/>
    </row>
    <row r="17" spans="2:12" ht="22.5" customHeight="1" thickBot="1" x14ac:dyDescent="0.3">
      <c r="B17" s="13">
        <v>8002</v>
      </c>
      <c r="C17" s="12" t="str">
        <f>IF($B17="","",VLOOKUP($B17,LEDEN!$B:$G,5,FALSE))</f>
        <v>MAES Pascal</v>
      </c>
      <c r="D17" s="11" t="str">
        <f t="shared" si="0"/>
        <v>PROM</v>
      </c>
      <c r="E17" s="10">
        <v>2</v>
      </c>
      <c r="F17" s="9">
        <v>30</v>
      </c>
      <c r="G17" s="9">
        <v>20</v>
      </c>
      <c r="H17" s="53">
        <f t="shared" si="1"/>
        <v>1.5</v>
      </c>
      <c r="I17" s="9">
        <v>5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6</v>
      </c>
      <c r="F18" s="5">
        <f>SUM(F14:F17)</f>
        <v>107</v>
      </c>
      <c r="G18" s="5">
        <f>SUM(G14:G17)</f>
        <v>85</v>
      </c>
      <c r="H18" s="6">
        <f>IF(G18=0,0,ROUNDDOWN(F18/G18,2))</f>
        <v>1.25</v>
      </c>
      <c r="I18" s="46">
        <f>MAX(I14:I17)</f>
        <v>9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8002</v>
      </c>
      <c r="C27" s="30" t="str">
        <f>IF($B27="","(Naam Speler)",VLOOKUP($B27,LEDEN!$B:$G,5,FALSE))</f>
        <v>MAES Pascal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7840</v>
      </c>
      <c r="C28" s="22" t="str">
        <f>IF($B28="","",VLOOKUP($B28,LEDEN!$B:$G,5,FALSE))</f>
        <v>RODIUS Danny</v>
      </c>
      <c r="D28" s="21" t="str">
        <f>IF($H28="","",IF($H28&lt;$H$11,"OG",IF($H28&gt;=$J$11,"D.PR",IF($H28&gt;=$I$11,"PROM","MG"))))</f>
        <v>MG</v>
      </c>
      <c r="E28" s="20">
        <v>0</v>
      </c>
      <c r="F28" s="19">
        <v>26</v>
      </c>
      <c r="G28" s="19">
        <v>22</v>
      </c>
      <c r="H28" s="51">
        <f>IF(G28="","",ROUNDDOWN(F28/G28,2))</f>
        <v>1.18</v>
      </c>
      <c r="I28" s="19">
        <v>5</v>
      </c>
      <c r="J28" s="66">
        <v>2</v>
      </c>
    </row>
    <row r="29" spans="2:12" ht="22.5" customHeight="1" x14ac:dyDescent="0.25">
      <c r="B29" s="18">
        <v>8873</v>
      </c>
      <c r="C29" s="17" t="str">
        <f>IF($B29="","",VLOOKUP($B29,LEDEN!$B:$G,5,FALSE))</f>
        <v>DEVOS Claude</v>
      </c>
      <c r="D29" s="16" t="str">
        <f t="shared" ref="D29:D31" si="4">IF($H29="","",IF($H29&lt;$H$11,"OG",IF($H29&gt;=$J$11,"D.PR",IF($H29&gt;=$I$11,"PROM","MG"))))</f>
        <v>PROM</v>
      </c>
      <c r="E29" s="15">
        <v>2</v>
      </c>
      <c r="F29" s="14">
        <v>30</v>
      </c>
      <c r="G29" s="14">
        <v>18</v>
      </c>
      <c r="H29" s="52">
        <f t="shared" ref="H29:H31" si="5">IF(G29="","",ROUNDDOWN(F29/G29,2))</f>
        <v>1.66</v>
      </c>
      <c r="I29" s="14">
        <v>11</v>
      </c>
      <c r="J29" s="67"/>
    </row>
    <row r="30" spans="2:12" ht="22.5" customHeight="1" x14ac:dyDescent="0.25">
      <c r="B30" s="18">
        <v>9270</v>
      </c>
      <c r="C30" s="17" t="str">
        <f>IF($B30="","",VLOOKUP($B30,LEDEN!$B:$G,5,FALSE))</f>
        <v>DESWARTE Franky</v>
      </c>
      <c r="D30" s="16" t="str">
        <f t="shared" si="4"/>
        <v>D.PR</v>
      </c>
      <c r="E30" s="15">
        <v>2</v>
      </c>
      <c r="F30" s="14">
        <v>30</v>
      </c>
      <c r="G30" s="14">
        <v>13</v>
      </c>
      <c r="H30" s="52">
        <f t="shared" si="5"/>
        <v>2.2999999999999998</v>
      </c>
      <c r="I30" s="14">
        <v>7</v>
      </c>
      <c r="J30" s="67"/>
    </row>
    <row r="31" spans="2:12" ht="22.5" customHeight="1" thickBot="1" x14ac:dyDescent="0.3">
      <c r="B31" s="13">
        <v>8873</v>
      </c>
      <c r="C31" s="12" t="str">
        <f>IF($B31="","",VLOOKUP($B31,LEDEN!$B:$G,5,FALSE))</f>
        <v>DEVOS Claude</v>
      </c>
      <c r="D31" s="11" t="str">
        <f t="shared" si="4"/>
        <v>MG</v>
      </c>
      <c r="E31" s="10">
        <v>0</v>
      </c>
      <c r="F31" s="9">
        <v>23</v>
      </c>
      <c r="G31" s="9">
        <v>20</v>
      </c>
      <c r="H31" s="53">
        <f t="shared" si="5"/>
        <v>1.1499999999999999</v>
      </c>
      <c r="I31" s="9">
        <v>6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4</v>
      </c>
      <c r="F32" s="5">
        <f>SUM(F28:F31)</f>
        <v>109</v>
      </c>
      <c r="G32" s="5">
        <f>SUM(G28:G31)</f>
        <v>73</v>
      </c>
      <c r="H32" s="6">
        <f>IF(G32=0,0,ROUNDDOWN(F32/G32,2))</f>
        <v>1.49</v>
      </c>
      <c r="I32" s="46">
        <f>MAX(I28:I31)</f>
        <v>11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9270</v>
      </c>
      <c r="C34" s="30" t="str">
        <f>IF($B34="","(Naam Speler)",VLOOKUP($B34,LEDEN!$B:$G,5,FALSE))</f>
        <v>DESWARTE Franky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8873</v>
      </c>
      <c r="C35" s="22" t="str">
        <f>IF($B35="","",VLOOKUP($B35,LEDEN!$B:$G,5,FALSE))</f>
        <v>DEVOS Claude</v>
      </c>
      <c r="D35" s="21" t="str">
        <f>IF($H35="","",IF($H35&lt;$H$11,"OG",IF($H35&gt;=$J$11,"D.PR",IF($H35&gt;=$I$11,"PROM","MG"))))</f>
        <v>OG</v>
      </c>
      <c r="E35" s="20">
        <v>0</v>
      </c>
      <c r="F35" s="19">
        <v>13</v>
      </c>
      <c r="G35" s="19">
        <v>22</v>
      </c>
      <c r="H35" s="51">
        <f>IF(G35="","",ROUNDDOWN(F35/G35,2))</f>
        <v>0.59</v>
      </c>
      <c r="I35" s="19">
        <v>3</v>
      </c>
      <c r="J35" s="66">
        <v>4</v>
      </c>
    </row>
    <row r="36" spans="2:12" ht="22.5" customHeight="1" x14ac:dyDescent="0.25">
      <c r="B36" s="18">
        <v>7840</v>
      </c>
      <c r="C36" s="17" t="str">
        <f>IF($B36="","",VLOOKUP($B36,LEDEN!$B:$G,5,FALSE))</f>
        <v>RODIUS Danny</v>
      </c>
      <c r="D36" s="16" t="str">
        <f t="shared" ref="D36:D38" si="6">IF($H36="","",IF($H36&lt;$H$11,"OG",IF($H36&gt;=$J$11,"D.PR",IF($H36&gt;=$I$11,"PROM","MG"))))</f>
        <v>D.PR</v>
      </c>
      <c r="E36" s="15">
        <v>2</v>
      </c>
      <c r="F36" s="14">
        <v>30</v>
      </c>
      <c r="G36" s="14">
        <v>14</v>
      </c>
      <c r="H36" s="52">
        <f t="shared" ref="H36:H38" si="7">IF(G36="","",ROUNDDOWN(F36/G36,2))</f>
        <v>2.14</v>
      </c>
      <c r="I36" s="14">
        <v>6</v>
      </c>
      <c r="J36" s="67"/>
    </row>
    <row r="37" spans="2:12" ht="22.5" customHeight="1" x14ac:dyDescent="0.25">
      <c r="B37" s="18">
        <v>8002</v>
      </c>
      <c r="C37" s="17" t="str">
        <f>IF($B37="","",VLOOKUP($B37,LEDEN!$B:$G,5,FALSE))</f>
        <v>MAES Pascal</v>
      </c>
      <c r="D37" s="16" t="str">
        <f t="shared" si="6"/>
        <v>OG</v>
      </c>
      <c r="E37" s="15">
        <v>0</v>
      </c>
      <c r="F37" s="14">
        <v>8</v>
      </c>
      <c r="G37" s="14">
        <v>13</v>
      </c>
      <c r="H37" s="52">
        <f t="shared" si="7"/>
        <v>0.61</v>
      </c>
      <c r="I37" s="14">
        <v>5</v>
      </c>
      <c r="J37" s="67"/>
    </row>
    <row r="38" spans="2:12" ht="22.5" customHeight="1" thickBot="1" x14ac:dyDescent="0.3">
      <c r="B38" s="13">
        <v>7840</v>
      </c>
      <c r="C38" s="12" t="str">
        <f>IF($B38="","",VLOOKUP($B38,LEDEN!$B:$G,5,FALSE))</f>
        <v>RODIUS Danny</v>
      </c>
      <c r="D38" s="11" t="str">
        <f t="shared" si="6"/>
        <v>OG</v>
      </c>
      <c r="E38" s="10">
        <v>0</v>
      </c>
      <c r="F38" s="9">
        <v>14</v>
      </c>
      <c r="G38" s="9">
        <v>22</v>
      </c>
      <c r="H38" s="53">
        <f t="shared" si="7"/>
        <v>0.63</v>
      </c>
      <c r="I38" s="9">
        <v>5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65</v>
      </c>
      <c r="G39" s="5">
        <f>SUM(G35:G38)</f>
        <v>71</v>
      </c>
      <c r="H39" s="6">
        <f>IF(G39=0,0,ROUNDDOWN(F39/G39,2))</f>
        <v>0.91</v>
      </c>
      <c r="I39" s="46">
        <f>MAX(I35:I38)</f>
        <v>6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7840</v>
      </c>
      <c r="C41" s="30" t="str">
        <f>IF($B41="","(Naam Speler)",VLOOKUP($B41,LEDEN!$B:$G,5,FALSE))</f>
        <v>RODIUS Danny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8002</v>
      </c>
      <c r="C42" s="22" t="str">
        <f>IF($B42="","",VLOOKUP($B42,LEDEN!$B:$G,5,FALSE))</f>
        <v>MAES Pascal</v>
      </c>
      <c r="D42" s="21" t="str">
        <f>IF($H42="","",IF($H42&lt;$H$11,"OG",IF($H42&gt;=$J$11,"D.PR",IF($H42&gt;=$I$11,"PROM","MG"))))</f>
        <v>MG</v>
      </c>
      <c r="E42" s="20">
        <v>2</v>
      </c>
      <c r="F42" s="19">
        <v>30</v>
      </c>
      <c r="G42" s="19">
        <v>22</v>
      </c>
      <c r="H42" s="51">
        <f>IF(G42="","",ROUNDDOWN(F42/G42,2))</f>
        <v>1.36</v>
      </c>
      <c r="I42" s="19">
        <v>6</v>
      </c>
      <c r="J42" s="66">
        <v>3</v>
      </c>
    </row>
    <row r="43" spans="2:12" ht="22.5" customHeight="1" x14ac:dyDescent="0.25">
      <c r="B43" s="18">
        <v>9270</v>
      </c>
      <c r="C43" s="17" t="str">
        <f>IF($B43="","",VLOOKUP($B43,LEDEN!$B:$G,5,FALSE))</f>
        <v>DESWARTE Franky</v>
      </c>
      <c r="D43" s="16" t="str">
        <f t="shared" ref="D43:D45" si="8">IF($H43="","",IF($H43&lt;$H$11,"OG",IF($H43&gt;=$J$11,"D.PR",IF($H43&gt;=$I$11,"PROM","MG"))))</f>
        <v>PROM</v>
      </c>
      <c r="E43" s="15">
        <v>0</v>
      </c>
      <c r="F43" s="14">
        <v>22</v>
      </c>
      <c r="G43" s="14">
        <v>14</v>
      </c>
      <c r="H43" s="52">
        <f t="shared" ref="H43:H45" si="9">IF(G43="","",ROUNDDOWN(F43/G43,2))</f>
        <v>1.57</v>
      </c>
      <c r="I43" s="14">
        <v>5</v>
      </c>
      <c r="J43" s="67"/>
    </row>
    <row r="44" spans="2:12" ht="22.5" customHeight="1" x14ac:dyDescent="0.25">
      <c r="B44" s="18">
        <v>8873</v>
      </c>
      <c r="C44" s="17" t="str">
        <f>IF($B44="","",VLOOKUP($B44,LEDEN!$B:$G,5,FALSE))</f>
        <v>DEVOS Claude</v>
      </c>
      <c r="D44" s="16" t="str">
        <f t="shared" si="8"/>
        <v>OG</v>
      </c>
      <c r="E44" s="15">
        <v>0</v>
      </c>
      <c r="F44" s="14">
        <v>19</v>
      </c>
      <c r="G44" s="14">
        <v>25</v>
      </c>
      <c r="H44" s="52">
        <f t="shared" si="9"/>
        <v>0.76</v>
      </c>
      <c r="I44" s="14">
        <v>4</v>
      </c>
      <c r="J44" s="67"/>
    </row>
    <row r="45" spans="2:12" ht="22.5" customHeight="1" thickBot="1" x14ac:dyDescent="0.3">
      <c r="B45" s="13">
        <v>9270</v>
      </c>
      <c r="C45" s="12" t="str">
        <f>IF($B45="","",VLOOKUP($B45,LEDEN!$B:$G,5,FALSE))</f>
        <v>DESWARTE Franky</v>
      </c>
      <c r="D45" s="11" t="str">
        <f t="shared" si="8"/>
        <v>MG</v>
      </c>
      <c r="E45" s="10">
        <v>2</v>
      </c>
      <c r="F45" s="9">
        <v>30</v>
      </c>
      <c r="G45" s="9">
        <v>22</v>
      </c>
      <c r="H45" s="53">
        <f t="shared" si="9"/>
        <v>1.36</v>
      </c>
      <c r="I45" s="9">
        <v>7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4</v>
      </c>
      <c r="F46" s="5">
        <f>SUM(F42:F45)</f>
        <v>101</v>
      </c>
      <c r="G46" s="5">
        <f>SUM(G42:G45)</f>
        <v>83</v>
      </c>
      <c r="H46" s="6">
        <f>IF(G46=0,0,ROUNDDOWN(F46/G46,2))</f>
        <v>1.21</v>
      </c>
      <c r="I46" s="46">
        <f>MAX(I42:I45)</f>
        <v>7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>
        <v>2.2999999999999998</v>
      </c>
      <c r="E11" s="83"/>
      <c r="F11" s="44"/>
      <c r="G11" s="42"/>
      <c r="H11" s="48"/>
      <c r="I11" s="48"/>
      <c r="J11" s="59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2025-02-28T19:51:22Z</cp:lastPrinted>
  <dcterms:created xsi:type="dcterms:W3CDTF">2020-03-24T15:39:01Z</dcterms:created>
  <dcterms:modified xsi:type="dcterms:W3CDTF">2025-03-10T18:43:47Z</dcterms:modified>
</cp:coreProperties>
</file>