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MB\BANDSTOTEN\4° KLASSE (30)\"/>
    </mc:Choice>
  </mc:AlternateContent>
  <xr:revisionPtr revIDLastSave="0" documentId="13_ncr:1_{5E39ACA0-A8F4-4657-A9FC-01209179CFAA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8" i="1"/>
  <c r="D31" i="1"/>
  <c r="D25" i="1"/>
  <c r="D24" i="1"/>
  <c r="D23" i="1"/>
  <c r="D22" i="1"/>
  <c r="D21" i="1"/>
  <c r="D17" i="1"/>
  <c r="D16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D30" i="1" s="1"/>
  <c r="H29" i="1"/>
  <c r="D29" i="1" s="1"/>
  <c r="H28" i="1"/>
  <c r="D28" i="1" s="1"/>
  <c r="H24" i="1"/>
  <c r="H23" i="1"/>
  <c r="H22" i="1"/>
  <c r="H21" i="1"/>
  <c r="H17" i="1"/>
  <c r="H16" i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I18" i="1"/>
  <c r="E25" i="1"/>
  <c r="F25" i="1"/>
  <c r="G25" i="1"/>
  <c r="H25" i="1" s="1"/>
  <c r="I25" i="1"/>
  <c r="E32" i="1"/>
  <c r="F32" i="1"/>
  <c r="G32" i="1"/>
  <c r="H32" i="1" s="1"/>
  <c r="D32" i="1" s="1"/>
  <c r="I32" i="1"/>
  <c r="E46" i="1"/>
  <c r="F46" i="1"/>
  <c r="G46" i="1"/>
  <c r="H46" i="1" s="1"/>
  <c r="I46" i="1"/>
  <c r="E53" i="1"/>
  <c r="F53" i="1"/>
  <c r="G53" i="1"/>
  <c r="H53" i="1" s="1"/>
  <c r="I53" i="1"/>
  <c r="H18" i="1" l="1"/>
  <c r="D18" i="1" s="1"/>
</calcChain>
</file>

<file path=xl/sharedStrings.xml><?xml version="1.0" encoding="utf-8"?>
<sst xmlns="http://schemas.openxmlformats.org/spreadsheetml/2006/main" count="2622" uniqueCount="1095">
  <si>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</si>
  <si>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</si>
  <si>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</si>
  <si>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</si>
  <si>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</si>
  <si>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</si>
  <si>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</si>
  <si>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</si>
  <si>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</si>
  <si>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</si>
  <si>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</si>
  <si>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</si>
  <si>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</si>
  <si>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</si>
  <si>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</si>
  <si>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</si>
  <si>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</si>
  <si>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</si>
  <si>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</si>
  <si>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</si>
  <si>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</si>
  <si>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</si>
  <si>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</si>
  <si>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</si>
  <si>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</si>
  <si>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</si>
  <si>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</si>
  <si>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</si>
  <si>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</si>
  <si>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</si>
  <si>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</si>
  <si>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</si>
  <si>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</si>
  <si>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</si>
  <si>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</si>
  <si>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</si>
  <si>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</si>
  <si>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</si>
  <si>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</si>
  <si>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</si>
  <si>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</si>
  <si>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</si>
  <si>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</si>
  <si>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</si>
  <si>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</si>
  <si>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</si>
  <si>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</si>
  <si>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</si>
  <si>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</si>
  <si>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</si>
  <si>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</si>
  <si>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</si>
  <si>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</si>
  <si>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</si>
  <si>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</si>
  <si>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</si>
  <si>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</si>
  <si>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</si>
  <si>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</si>
  <si>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</si>
  <si>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</si>
  <si>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</si>
  <si>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</si>
  <si>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</si>
  <si>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</si>
  <si>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</si>
  <si>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</si>
  <si>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</si>
  <si>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</si>
  <si>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</si>
  <si>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</si>
  <si>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</si>
  <si>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</si>
  <si>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</si>
  <si>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</si>
  <si>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</si>
  <si>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</si>
  <si>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</si>
  <si>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</si>
  <si>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</si>
  <si>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</si>
  <si>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</si>
  <si>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</si>
  <si>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</si>
  <si>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</si>
  <si>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</si>
  <si>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</si>
  <si>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</si>
  <si>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</si>
  <si>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</si>
  <si>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</si>
  <si>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</si>
  <si>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</si>
  <si>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</si>
  <si>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</si>
  <si>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</si>
  <si>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</si>
  <si>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</si>
  <si>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</si>
  <si>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</si>
  <si>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</si>
  <si>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</si>
  <si>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</si>
  <si>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</si>
  <si>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</si>
  <si>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</si>
  <si>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</si>
  <si>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</si>
  <si>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</si>
  <si>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</si>
  <si>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</si>
  <si>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</si>
  <si>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</si>
  <si>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</si>
  <si>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</si>
  <si>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</si>
  <si>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</si>
  <si>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</si>
  <si>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</si>
  <si>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</si>
  <si>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</si>
  <si>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</si>
  <si>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</si>
  <si>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</si>
  <si>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</si>
  <si>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</si>
  <si>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</si>
  <si>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</si>
  <si>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</si>
  <si>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</si>
  <si>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</si>
  <si>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</si>
  <si>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</si>
  <si>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</si>
  <si>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</si>
  <si>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</si>
  <si>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</si>
  <si>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</si>
  <si>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</si>
  <si>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</si>
  <si>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</si>
  <si>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</si>
  <si>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</si>
  <si>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</si>
  <si>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</si>
  <si>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</si>
  <si>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</si>
  <si>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</si>
  <si>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</si>
  <si>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</si>
  <si>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</si>
  <si>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</si>
  <si>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</si>
  <si>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</si>
  <si>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</si>
  <si>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</si>
  <si>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</si>
  <si>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</si>
  <si>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</si>
  <si>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</si>
  <si>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</si>
  <si>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</si>
  <si>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</si>
  <si>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</si>
  <si>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</si>
  <si>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</si>
  <si>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</si>
  <si>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</si>
  <si>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</si>
  <si>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</si>
  <si>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</si>
  <si>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</si>
  <si>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</si>
  <si>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</si>
  <si>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</si>
  <si>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</si>
  <si>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</si>
  <si>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</si>
  <si>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</si>
  <si>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</si>
  <si>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</si>
  <si>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</si>
  <si>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</si>
  <si>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</si>
  <si>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</si>
  <si>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</si>
  <si>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</si>
  <si>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</si>
  <si>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</si>
  <si>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</si>
  <si>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</si>
  <si>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</si>
  <si>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</si>
  <si>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</si>
  <si>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</si>
  <si>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</si>
  <si>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</si>
  <si>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</si>
  <si>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</si>
  <si>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</si>
  <si>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</si>
  <si>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</si>
  <si>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</si>
  <si>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</si>
  <si>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</si>
  <si>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</si>
  <si>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</si>
  <si>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</si>
  <si>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</si>
  <si>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</si>
  <si>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</si>
  <si>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</si>
  <si>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</si>
  <si>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</si>
  <si>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</si>
  <si>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</si>
  <si>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</si>
  <si>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</si>
  <si>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</si>
  <si>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</si>
  <si>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</si>
  <si>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</si>
  <si>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</si>
  <si>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</si>
  <si>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</si>
  <si>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</si>
  <si>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</si>
  <si>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</si>
  <si>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</si>
  <si>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</si>
  <si>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</si>
  <si>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</si>
  <si>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</si>
  <si>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</si>
  <si>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</si>
  <si>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</si>
  <si>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</si>
  <si>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</si>
  <si>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</si>
  <si>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</si>
  <si>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</si>
  <si>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</si>
  <si>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</si>
  <si>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</si>
  <si>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</si>
  <si>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</si>
  <si>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</si>
  <si>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</si>
  <si>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</si>
  <si>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</si>
  <si>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</si>
  <si>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</si>
  <si>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</si>
  <si>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</si>
  <si>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</si>
  <si>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</si>
  <si>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</si>
  <si>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</si>
  <si>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</si>
  <si>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</si>
  <si>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</si>
  <si>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</si>
  <si>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</si>
  <si>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</si>
  <si>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</si>
  <si>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</si>
  <si>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</si>
  <si>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</si>
  <si>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</si>
  <si>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</si>
  <si>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</si>
  <si>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</si>
  <si>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</si>
  <si>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</si>
  <si>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</si>
  <si>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</si>
  <si>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</si>
  <si>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</si>
  <si>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</si>
  <si>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</si>
  <si>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</si>
  <si>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</si>
  <si>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</si>
  <si>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</si>
  <si>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</si>
  <si>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</si>
  <si>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</si>
  <si>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</si>
  <si>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</si>
  <si>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</si>
  <si>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</si>
  <si>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</si>
  <si>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</si>
  <si>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</si>
  <si>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</si>
  <si>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</si>
  <si>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</si>
  <si>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</si>
  <si>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</si>
  <si>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</si>
  <si>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</si>
  <si>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</si>
  <si>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</si>
  <si>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</si>
  <si>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</si>
  <si>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</si>
  <si>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</si>
  <si>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</si>
  <si>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</si>
  <si>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</si>
  <si>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</si>
  <si>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</si>
  <si>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</si>
  <si>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</si>
  <si>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</si>
  <si>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</si>
  <si>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</si>
  <si>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</si>
  <si>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</si>
  <si>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</si>
  <si>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</si>
  <si>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</si>
  <si>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</si>
  <si>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</si>
  <si>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</si>
  <si>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</si>
  <si>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</si>
  <si>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</si>
  <si>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</si>
  <si>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</si>
  <si>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</si>
  <si>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</si>
  <si>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</si>
  <si>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</si>
  <si>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</si>
  <si>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</si>
  <si>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</si>
  <si>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</si>
  <si>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</si>
  <si>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</si>
  <si>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</si>
  <si>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</si>
  <si>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</si>
  <si>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</si>
  <si>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</si>
  <si>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</si>
  <si>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</si>
  <si>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</si>
  <si>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</si>
  <si>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</si>
  <si>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</si>
  <si>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</si>
  <si>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</si>
  <si>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</si>
  <si>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</si>
  <si>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</si>
  <si>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</si>
  <si>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</si>
  <si>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</si>
  <si>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</si>
  <si>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</si>
  <si>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</si>
  <si>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</si>
  <si>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</si>
  <si>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</si>
  <si>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</si>
  <si>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</si>
  <si>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</si>
  <si>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</si>
  <si>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</si>
  <si>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</si>
  <si>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</si>
  <si>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</si>
  <si>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</si>
  <si>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</si>
  <si>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</si>
  <si>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</si>
  <si>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</si>
  <si>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</si>
  <si>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</si>
  <si>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</si>
  <si>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</si>
  <si>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</si>
  <si>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</si>
  <si>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</si>
  <si>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</si>
  <si>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</si>
  <si>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</si>
  <si>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</si>
  <si>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</si>
  <si>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</si>
  <si>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</si>
  <si>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</si>
  <si>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</si>
  <si>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</si>
  <si>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</si>
  <si>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</si>
  <si>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</si>
  <si>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</si>
  <si>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</si>
  <si>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</si>
  <si>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</si>
  <si>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</si>
  <si>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</si>
  <si>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</si>
  <si>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</si>
  <si>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</si>
  <si>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</si>
  <si>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</si>
  <si>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</si>
  <si>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</si>
  <si>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</si>
  <si>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</si>
  <si>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</si>
  <si>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</si>
  <si>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</si>
  <si>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</si>
  <si>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</si>
  <si>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</si>
  <si>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</si>
  <si>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</si>
  <si>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</si>
  <si>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</si>
  <si>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</si>
  <si>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</si>
  <si>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</si>
  <si>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</si>
  <si>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</si>
  <si>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</si>
  <si>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</si>
  <si>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</si>
  <si>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</si>
  <si>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</si>
  <si>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</si>
  <si>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</si>
  <si>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</si>
  <si>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</si>
  <si>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</si>
  <si>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</si>
  <si>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</si>
  <si>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</si>
  <si>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</si>
  <si>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</si>
  <si>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</si>
  <si>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</si>
  <si>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</si>
  <si>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</si>
  <si>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</si>
  <si>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</si>
  <si>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</si>
  <si>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</si>
  <si>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</si>
  <si>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</si>
  <si>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</si>
  <si>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</si>
  <si>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</si>
  <si>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</si>
  <si>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</si>
  <si>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</si>
  <si>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</si>
  <si>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</si>
  <si>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</si>
  <si>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</si>
  <si>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</si>
  <si>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</si>
  <si>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</si>
  <si>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</si>
  <si>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</si>
  <si>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</si>
  <si>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</si>
  <si>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</si>
  <si>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</si>
  <si>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</si>
  <si>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</si>
  <si>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</si>
  <si>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</si>
  <si>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</si>
  <si>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</si>
  <si>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</si>
  <si>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</si>
  <si>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</si>
  <si>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</si>
  <si>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</si>
  <si>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</si>
  <si>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</si>
  <si>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</si>
  <si>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</si>
  <si>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</si>
  <si>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</si>
  <si>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</si>
  <si>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</si>
  <si>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</si>
  <si>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</si>
  <si>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</si>
  <si>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</si>
  <si>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</si>
  <si>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</si>
  <si>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</si>
  <si>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</si>
  <si>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</si>
  <si>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</si>
  <si>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</si>
  <si>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</si>
  <si>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</si>
  <si>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</si>
  <si>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</si>
  <si>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</si>
  <si>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</si>
  <si>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</si>
  <si>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</si>
  <si>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</si>
  <si>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</si>
  <si>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</si>
  <si>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</si>
  <si>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</si>
  <si>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</si>
  <si>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</si>
  <si>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</si>
  <si>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</si>
  <si>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</si>
  <si>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</si>
  <si>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</si>
  <si>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</si>
  <si>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</si>
  <si>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</si>
  <si>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</si>
  <si>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</si>
  <si>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</si>
  <si>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</si>
  <si>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</si>
  <si>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</si>
  <si>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</si>
  <si>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</si>
  <si>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</si>
  <si>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</si>
  <si>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</si>
  <si>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</si>
  <si>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</si>
  <si>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</si>
  <si>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</si>
  <si>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</si>
  <si>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</si>
  <si>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</si>
  <si>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</si>
  <si>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</si>
  <si>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</si>
  <si>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</si>
  <si>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</si>
  <si>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</si>
  <si>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</si>
  <si>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</si>
  <si>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</si>
  <si>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</si>
  <si>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</si>
  <si>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</si>
  <si>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</si>
  <si>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</si>
  <si>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</si>
  <si>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</si>
  <si>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</si>
  <si>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</si>
  <si>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</si>
  <si>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</si>
  <si>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</si>
  <si>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</si>
  <si>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</si>
  <si>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</si>
  <si>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</si>
  <si>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</si>
  <si>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</si>
  <si>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</si>
  <si>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</si>
  <si>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</si>
  <si>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</si>
  <si>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</si>
  <si>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</si>
  <si>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</si>
  <si>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</si>
  <si>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</si>
  <si>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</si>
  <si>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</si>
  <si>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</si>
  <si>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</si>
  <si>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</si>
  <si>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</si>
  <si>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</si>
  <si>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</si>
  <si>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</si>
  <si>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</si>
  <si>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</si>
  <si>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</si>
  <si>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</si>
  <si>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</si>
  <si>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</si>
  <si>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</si>
  <si>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</si>
  <si>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</si>
  <si>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</si>
  <si>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</si>
  <si>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</si>
  <si>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</si>
  <si>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</si>
  <si>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</si>
  <si>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</si>
  <si>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</si>
  <si>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</si>
  <si>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</si>
  <si>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</si>
  <si>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</si>
  <si>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</si>
  <si>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</si>
  <si>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</si>
  <si>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</si>
  <si>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</si>
  <si>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</si>
  <si>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</si>
  <si>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</si>
  <si>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</si>
  <si>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</si>
  <si>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</si>
  <si>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</si>
  <si>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</si>
  <si>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</si>
  <si>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</si>
  <si>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</si>
  <si>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</si>
  <si>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</si>
  <si>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</si>
  <si>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</si>
  <si>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</si>
  <si>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</si>
  <si>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</si>
  <si>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</si>
  <si>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</si>
  <si>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</si>
  <si>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</si>
  <si>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</si>
  <si>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</si>
  <si>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</si>
  <si>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</si>
  <si>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</si>
  <si>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</si>
  <si>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</si>
  <si>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</si>
  <si>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</si>
  <si>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</si>
  <si>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</si>
  <si>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</si>
  <si>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</si>
  <si>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</si>
  <si>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</si>
  <si>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</si>
  <si>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</si>
  <si>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</si>
  <si>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</si>
  <si>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</si>
  <si>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</si>
  <si>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</si>
  <si>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</si>
  <si>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</si>
  <si>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</si>
  <si>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</si>
  <si>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</si>
  <si>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</si>
  <si>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</si>
  <si>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</si>
  <si>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</si>
  <si>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</si>
  <si>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</si>
  <si>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</si>
  <si>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</si>
  <si>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</si>
  <si>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</si>
  <si>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</si>
  <si>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</si>
  <si>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</si>
  <si>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</si>
  <si>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</si>
  <si>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</si>
  <si>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</si>
  <si>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</si>
  <si>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</si>
  <si>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</si>
  <si>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</si>
  <si>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</si>
  <si>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</si>
  <si>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</si>
  <si>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</si>
  <si>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</si>
  <si>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</si>
  <si>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</si>
  <si>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</si>
  <si>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</si>
  <si>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</si>
  <si>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</si>
  <si>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</si>
  <si>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</si>
  <si>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</si>
  <si>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</si>
  <si>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</si>
  <si>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</si>
  <si>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</si>
  <si>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</si>
  <si>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</si>
  <si>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</si>
  <si>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</si>
  <si>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</si>
  <si>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</si>
  <si>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</si>
  <si>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</si>
  <si>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</si>
  <si>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</si>
  <si>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</si>
  <si>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</si>
  <si>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</si>
  <si>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</si>
  <si>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</si>
  <si>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</si>
  <si>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</si>
  <si>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</si>
  <si>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</si>
  <si>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</si>
  <si>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</si>
  <si>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</si>
  <si>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</si>
  <si>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</si>
  <si>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</si>
  <si>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</si>
  <si>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</si>
  <si>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</si>
  <si>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</si>
  <si>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</si>
  <si>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</si>
  <si>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</si>
  <si>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</si>
  <si>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</si>
  <si>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</si>
  <si>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</si>
  <si>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</si>
  <si>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</si>
  <si>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</si>
  <si>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</si>
  <si>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</si>
  <si>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</si>
  <si>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</si>
  <si>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</si>
  <si>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</si>
  <si>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</si>
  <si>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</si>
  <si>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</si>
  <si>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</si>
  <si>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</si>
  <si>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</si>
  <si>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</si>
  <si>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</si>
  <si>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</si>
  <si>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</si>
  <si>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</si>
  <si>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</si>
  <si>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</si>
  <si>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</si>
  <si>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</si>
  <si>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</si>
  <si>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</si>
  <si>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</si>
  <si>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</si>
  <si>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</si>
  <si>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</si>
  <si>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</si>
  <si>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</si>
  <si>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</si>
  <si>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</si>
  <si>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</si>
  <si>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</si>
  <si>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</si>
  <si>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</si>
  <si>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</si>
  <si>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</si>
  <si>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</si>
  <si>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</si>
  <si>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</si>
  <si>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</si>
  <si>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</si>
  <si>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</si>
  <si>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</si>
  <si>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</si>
  <si>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</si>
  <si>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</si>
  <si>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</si>
  <si>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</si>
  <si>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</si>
  <si>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</si>
  <si>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</si>
  <si>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</si>
  <si>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</si>
  <si>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</si>
  <si>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</si>
  <si>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</si>
  <si>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</si>
  <si>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</si>
  <si>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</si>
  <si>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</si>
  <si>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</si>
  <si>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</si>
  <si>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</si>
  <si>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</si>
  <si>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</si>
  <si>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</si>
  <si>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</si>
  <si>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</si>
  <si>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</si>
  <si>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</si>
  <si>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</si>
  <si>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</si>
  <si>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</si>
  <si>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</si>
  <si>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</si>
  <si>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</si>
  <si>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</si>
  <si>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</si>
  <si>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</si>
  <si>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</si>
  <si>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</si>
  <si>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</si>
  <si>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</si>
  <si>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</si>
  <si>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</si>
  <si>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</si>
  <si>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</si>
  <si>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</si>
  <si>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</si>
  <si>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</si>
  <si>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</si>
  <si>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</si>
  <si>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</si>
  <si>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</si>
  <si>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</si>
  <si>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</si>
  <si>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</si>
  <si>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</si>
  <si>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</si>
  <si>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</si>
  <si>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</si>
  <si>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</si>
  <si>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</si>
  <si>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</si>
  <si>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</si>
  <si>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</si>
  <si>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</si>
  <si>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</si>
  <si>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</si>
  <si>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</si>
  <si>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</si>
  <si>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</si>
  <si>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</si>
  <si>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</si>
  <si>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</si>
  <si>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</si>
  <si>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</si>
  <si>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</si>
  <si>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</si>
  <si>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</si>
  <si>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</si>
  <si>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</si>
  <si>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</si>
  <si>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</si>
  <si>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</si>
  <si>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</si>
  <si>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</si>
  <si>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</si>
  <si>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</si>
  <si>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</si>
  <si>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</si>
  <si>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</si>
  <si>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</si>
  <si>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</si>
  <si>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</si>
  <si>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</si>
  <si>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</si>
  <si>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</si>
  <si>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</si>
  <si>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</si>
  <si>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</si>
  <si>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</si>
  <si>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</si>
  <si>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</si>
  <si>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</si>
  <si>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</si>
  <si>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</si>
  <si>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</si>
  <si>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</si>
  <si>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</si>
  <si>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</si>
  <si>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</si>
  <si>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</si>
  <si>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</si>
  <si>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</si>
  <si>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</si>
  <si>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</si>
  <si>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</si>
  <si>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</si>
  <si>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</si>
  <si>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</si>
  <si>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</si>
  <si>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</si>
  <si>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</si>
  <si>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</si>
  <si>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</si>
  <si>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</si>
  <si>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</si>
  <si>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</si>
  <si>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</si>
  <si>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</si>
  <si>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</si>
  <si>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</si>
  <si>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</si>
  <si>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</si>
  <si>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</si>
  <si>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</si>
  <si>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</si>
  <si>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</si>
  <si>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</si>
  <si>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</si>
  <si>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</si>
  <si>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</si>
  <si>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</si>
  <si>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</si>
  <si>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</si>
  <si>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</si>
  <si>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</si>
  <si>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</si>
  <si>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</si>
  <si>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</si>
  <si>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</si>
  <si>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</si>
  <si>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</si>
  <si>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</si>
  <si>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</si>
  <si>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</si>
  <si>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</si>
  <si>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</si>
  <si>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</si>
  <si>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</si>
  <si>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</si>
  <si>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</si>
  <si>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</si>
  <si>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</si>
  <si>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</si>
  <si>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</si>
  <si>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</si>
  <si>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</si>
  <si>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</si>
  <si>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</si>
  <si>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</si>
  <si>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</si>
  <si>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</si>
  <si>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</si>
  <si>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</si>
  <si>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</si>
  <si>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</si>
  <si>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</si>
  <si>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</si>
  <si>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</si>
  <si>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</si>
  <si>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</si>
  <si>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</si>
  <si>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</si>
  <si>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</si>
  <si>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</si>
  <si>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</si>
  <si>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</si>
  <si>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</si>
  <si>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</si>
  <si>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</si>
  <si>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</si>
  <si>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</si>
  <si>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</si>
  <si>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</si>
  <si>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</si>
  <si>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</si>
  <si>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</si>
  <si>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</si>
  <si>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</si>
  <si>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</si>
  <si>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</si>
  <si>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</si>
  <si>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</si>
  <si>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</si>
  <si>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</si>
  <si>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</si>
  <si>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</si>
  <si>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</si>
  <si>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</si>
  <si>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</si>
  <si>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</si>
  <si>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</si>
  <si>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</si>
  <si>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</si>
  <si>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</si>
  <si>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</si>
  <si>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</si>
  <si>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</si>
  <si>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</si>
  <si>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</si>
  <si>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</si>
  <si>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</si>
  <si>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</si>
  <si>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</si>
  <si>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</si>
  <si>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</si>
  <si>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</si>
  <si>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</si>
  <si>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</si>
  <si>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</si>
  <si>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</si>
  <si>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</si>
  <si>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</si>
  <si>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</si>
  <si>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</si>
  <si>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</si>
  <si>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</si>
  <si>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</si>
  <si>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</si>
  <si>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</si>
  <si>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</si>
  <si>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</si>
  <si>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</si>
  <si>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</si>
  <si>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</si>
  <si>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</si>
  <si>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</si>
  <si>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</si>
  <si>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</si>
  <si>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</si>
  <si>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</si>
  <si>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</si>
  <si>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</si>
  <si>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</si>
  <si>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</si>
  <si>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</si>
  <si>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</si>
  <si>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</si>
  <si>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</si>
  <si>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</si>
  <si>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</si>
  <si>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</si>
  <si>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</si>
  <si>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</si>
  <si>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</si>
  <si>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</si>
  <si>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</si>
  <si>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</si>
  <si>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</si>
  <si>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</si>
  <si>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</si>
  <si>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</si>
  <si>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</si>
  <si>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</si>
  <si>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</si>
  <si>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</si>
  <si>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</si>
  <si>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</si>
  <si>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</si>
  <si>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</si>
  <si>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</si>
  <si>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</si>
  <si>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</si>
  <si>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</si>
  <si>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</si>
  <si>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</si>
  <si>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</si>
  <si>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</si>
  <si>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</si>
  <si>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</si>
  <si>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</si>
  <si>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</si>
  <si>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</si>
  <si>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</si>
  <si>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</si>
  <si>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</si>
  <si>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</si>
  <si>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</si>
  <si>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</si>
  <si>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</si>
  <si>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</si>
  <si>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</si>
  <si>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</si>
  <si>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</si>
  <si>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</si>
  <si>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</si>
  <si>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</si>
  <si>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</si>
  <si>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POULE A - GEW. VOORR. - 4° KLASSE BANDSTOTEN MB</t>
  </si>
  <si>
    <t>MA 3 &amp; DI 4/3/2025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</si>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</sst>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30" activePane="bottomLeft" state="frozen"/>
      <selection pane="bottomLeft" activeCell="J14" sqref="J14:J1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933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1093</v>
      </c>
      <c r="D11" s="83">
        <v>2.84</v>
      </c>
      <c r="E11" s="83"/>
      <c r="F11" s="44">
        <v>30</v>
      </c>
      <c r="G11" s="42"/>
      <c r="H11" s="45">
        <v>1.1499999999999999</v>
      </c>
      <c r="I11" s="45">
        <v>1.5</v>
      </c>
      <c r="J11" s="58">
        <v>2.1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6080</v>
      </c>
      <c r="C13" s="30" t="str">
        <f>IF($B13="","(Naam Speler)",VLOOKUP($B13,LEDEN!$B:$G,5,FALSE))</f>
        <v>ROELS Jan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4133</v>
      </c>
      <c r="C14" s="22" t="str">
        <f>IF($B14="","",VLOOKUP($B14,LEDEN!$B:$G,5,FALSE))</f>
        <v>WERBROUCK Luc</v>
      </c>
      <c r="D14" s="21" t="str">
        <f>IF($H14="","",IF($H14&lt;$H$11,"OG",IF($H14&gt;=$J$11,"D.PR",IF($H14&gt;=$I$11,"PROM","MG"))))</f>
        <v>MG</v>
      </c>
      <c r="E14" s="20">
        <v>0</v>
      </c>
      <c r="F14" s="19">
        <v>29</v>
      </c>
      <c r="G14" s="19">
        <v>23</v>
      </c>
      <c r="H14" s="51">
        <f>IF(G14="","",ROUNDDOWN(F14/G14,2))</f>
        <v>1.26</v>
      </c>
      <c r="I14" s="19">
        <v>6</v>
      </c>
      <c r="J14" s="66">
        <v>3</v>
      </c>
    </row>
    <row r="15" spans="1:13" ht="22.5" customHeight="1" x14ac:dyDescent="0.25">
      <c r="B15" s="18">
        <v>4133</v>
      </c>
      <c r="C15" s="17" t="str">
        <f>IF($B15="","",VLOOKUP($B15,LEDEN!$B:$G,5,FALSE))</f>
        <v>WERBROUCK Luc</v>
      </c>
      <c r="D15" s="16" t="str">
        <f t="shared" ref="D15:D17" si="0">IF($H15="","",IF($H15&lt;$H$11,"OG",IF($H15&gt;=$J$11,"D.PR",IF($H15&gt;=$I$11,"PROM","MG"))))</f>
        <v>OG</v>
      </c>
      <c r="E15" s="15">
        <v>1</v>
      </c>
      <c r="F15" s="14">
        <v>30</v>
      </c>
      <c r="G15" s="14">
        <v>35</v>
      </c>
      <c r="H15" s="52">
        <f t="shared" ref="H15:H17" si="1">IF(G15="","",ROUNDDOWN(F15/G15,2))</f>
        <v>0.85</v>
      </c>
      <c r="I15" s="14">
        <v>3</v>
      </c>
      <c r="J15" s="67"/>
    </row>
    <row r="16" spans="1:13" ht="22.5" customHeight="1" x14ac:dyDescent="0.25">
      <c r="B16" s="18">
        <v>9337</v>
      </c>
      <c r="C16" s="17" t="str">
        <f>IF($B16="","",VLOOKUP($B16,LEDEN!$B:$G,5,FALSE))</f>
        <v>MEULEMEESTER Rafael</v>
      </c>
      <c r="D16" s="16" t="str">
        <f t="shared" si="0"/>
        <v>OG</v>
      </c>
      <c r="E16" s="15">
        <v>0</v>
      </c>
      <c r="F16" s="14">
        <v>17</v>
      </c>
      <c r="G16" s="14">
        <v>15</v>
      </c>
      <c r="H16" s="52">
        <f t="shared" si="1"/>
        <v>1.1299999999999999</v>
      </c>
      <c r="I16" s="14">
        <v>6</v>
      </c>
      <c r="J16" s="67"/>
    </row>
    <row r="17" spans="2:12" ht="22.5" customHeight="1" thickBot="1" x14ac:dyDescent="0.3">
      <c r="B17" s="13">
        <v>9337</v>
      </c>
      <c r="C17" s="12" t="str">
        <f>IF($B17="","",VLOOKUP($B17,LEDEN!$B:$G,5,FALSE))</f>
        <v>MEULEMEESTER Rafael</v>
      </c>
      <c r="D17" s="11" t="str">
        <f t="shared" si="0"/>
        <v>OG</v>
      </c>
      <c r="E17" s="10">
        <v>0</v>
      </c>
      <c r="F17" s="9">
        <v>25</v>
      </c>
      <c r="G17" s="9">
        <v>25</v>
      </c>
      <c r="H17" s="53">
        <f t="shared" si="1"/>
        <v>1</v>
      </c>
      <c r="I17" s="9">
        <v>7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1</v>
      </c>
      <c r="F18" s="5">
        <f>SUM(F14:F17)</f>
        <v>101</v>
      </c>
      <c r="G18" s="5">
        <f>SUM(G14:G17)</f>
        <v>98</v>
      </c>
      <c r="H18" s="6">
        <f>IF(G18=0,0,ROUNDDOWN(F18/G18,2))</f>
        <v>1.03</v>
      </c>
      <c r="I18" s="46">
        <f>MAX(I14:I17)</f>
        <v>7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9414</v>
      </c>
      <c r="C20" s="30" t="str">
        <f>IF($B20="","(Naam Speler)",VLOOKUP($B20,LEDEN!$B:$G,5,FALSE))</f>
        <v>EUSSEN Gerardus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 t="s">
        <v>1094</v>
      </c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9337</v>
      </c>
      <c r="C27" s="30" t="str">
        <f>IF($B27="","(Naam Speler)",VLOOKUP($B27,LEDEN!$B:$G,5,FALSE))</f>
        <v>MEULEMEESTER Rafael</v>
      </c>
      <c r="D27" s="29" t="str">
        <f>IF($B27="","(Club)",VLOOKUP($B27,LEDEN!$B:$G,3,FALSE))</f>
        <v>OBA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6080</v>
      </c>
      <c r="C28" s="22" t="str">
        <f>IF($B28="","",VLOOKUP($B28,LEDEN!$B:$G,5,FALSE))</f>
        <v>ROELS Jan</v>
      </c>
      <c r="D28" s="21" t="str">
        <f>IF($H28="","",IF($H28&lt;$H$11,"OG",IF($H28&gt;=$J$11,"D.PR",IF($H28&gt;=$I$11,"PROM","MG"))))</f>
        <v>PROM</v>
      </c>
      <c r="E28" s="20">
        <v>2</v>
      </c>
      <c r="F28" s="19">
        <v>30</v>
      </c>
      <c r="G28" s="19">
        <v>15</v>
      </c>
      <c r="H28" s="51">
        <f>IF(G28="","",ROUNDDOWN(F28/G28,2))</f>
        <v>2</v>
      </c>
      <c r="I28" s="19">
        <v>10</v>
      </c>
      <c r="J28" s="66">
        <v>1</v>
      </c>
    </row>
    <row r="29" spans="2:12" ht="22.5" customHeight="1" x14ac:dyDescent="0.25">
      <c r="B29" s="18">
        <v>6080</v>
      </c>
      <c r="C29" s="17" t="str">
        <f>IF($B29="","",VLOOKUP($B29,LEDEN!$B:$G,5,FALSE))</f>
        <v>ROELS Jan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30</v>
      </c>
      <c r="G29" s="14">
        <v>25</v>
      </c>
      <c r="H29" s="52">
        <f t="shared" ref="H29:H31" si="5">IF(G29="","",ROUNDDOWN(F29/G29,2))</f>
        <v>1.2</v>
      </c>
      <c r="I29" s="14">
        <v>7</v>
      </c>
      <c r="J29" s="67"/>
    </row>
    <row r="30" spans="2:12" ht="22.5" customHeight="1" x14ac:dyDescent="0.25">
      <c r="B30" s="18">
        <v>4133</v>
      </c>
      <c r="C30" s="17" t="str">
        <f>IF($B30="","",VLOOKUP($B30,LEDEN!$B:$G,5,FALSE))</f>
        <v>WERBROUCK Luc</v>
      </c>
      <c r="D30" s="16" t="str">
        <f t="shared" si="4"/>
        <v>OG</v>
      </c>
      <c r="E30" s="15">
        <v>0</v>
      </c>
      <c r="F30" s="14">
        <v>9</v>
      </c>
      <c r="G30" s="14">
        <v>23</v>
      </c>
      <c r="H30" s="52">
        <f t="shared" si="5"/>
        <v>0.39</v>
      </c>
      <c r="I30" s="14">
        <v>2</v>
      </c>
      <c r="J30" s="67"/>
    </row>
    <row r="31" spans="2:12" ht="22.5" customHeight="1" thickBot="1" x14ac:dyDescent="0.3">
      <c r="B31" s="13">
        <v>4133</v>
      </c>
      <c r="C31" s="12" t="str">
        <f>IF($B31="","",VLOOKUP($B31,LEDEN!$B:$G,5,FALSE))</f>
        <v>WERBROUCK Luc</v>
      </c>
      <c r="D31" s="11" t="str">
        <f t="shared" si="4"/>
        <v>OG</v>
      </c>
      <c r="E31" s="10">
        <v>2</v>
      </c>
      <c r="F31" s="9">
        <v>30</v>
      </c>
      <c r="G31" s="9">
        <v>30</v>
      </c>
      <c r="H31" s="53">
        <f t="shared" si="5"/>
        <v>1</v>
      </c>
      <c r="I31" s="9">
        <v>5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6</v>
      </c>
      <c r="F32" s="5">
        <f>SUM(F28:F31)</f>
        <v>99</v>
      </c>
      <c r="G32" s="5">
        <f>SUM(G28:G31)</f>
        <v>93</v>
      </c>
      <c r="H32" s="6">
        <f>IF(G32=0,0,ROUNDDOWN(F32/G32,2))</f>
        <v>1.06</v>
      </c>
      <c r="I32" s="46">
        <f>MAX(I28:I31)</f>
        <v>10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4133</v>
      </c>
      <c r="C34" s="30" t="str">
        <f>IF($B34="","(Naam Speler)",VLOOKUP($B34,LEDEN!$B:$G,5,FALSE))</f>
        <v>WERBROUCK Luc</v>
      </c>
      <c r="D34" s="29" t="str">
        <f>IF($B34="","(Club)",VLOOKUP($B34,LEDEN!$B:$G,3,FALSE))</f>
        <v>OS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6080</v>
      </c>
      <c r="C35" s="22" t="str">
        <f>IF($B35="","",VLOOKUP($B35,LEDEN!$B:$G,5,FALSE))</f>
        <v>ROELS Jan</v>
      </c>
      <c r="D35" s="21" t="str">
        <f>IF($H35="","",IF($H35&lt;$H$11,"OG",IF($H35&gt;=$J$11,"D.PR",IF($H35&gt;=$I$11,"PROM","MG"))))</f>
        <v>MG</v>
      </c>
      <c r="E35" s="20">
        <v>2</v>
      </c>
      <c r="F35" s="19">
        <v>30</v>
      </c>
      <c r="G35" s="19">
        <v>23</v>
      </c>
      <c r="H35" s="51">
        <f>IF(G35="","",ROUNDDOWN(F35/G35,2))</f>
        <v>1.3</v>
      </c>
      <c r="I35" s="19">
        <v>4</v>
      </c>
      <c r="J35" s="66">
        <v>2</v>
      </c>
    </row>
    <row r="36" spans="2:12" ht="22.5" customHeight="1" x14ac:dyDescent="0.25">
      <c r="B36" s="18">
        <v>6080</v>
      </c>
      <c r="C36" s="17" t="str">
        <f>IF($B36="","",VLOOKUP($B36,LEDEN!$B:$G,5,FALSE))</f>
        <v>ROELS Jan</v>
      </c>
      <c r="D36" s="16" t="str">
        <f t="shared" ref="D36:D38" si="6">IF($H36="","",IF($H36&lt;$H$11,"OG",IF($H36&gt;=$J$11,"D.PR",IF($H36&gt;=$I$11,"PROM","MG"))))</f>
        <v>OG</v>
      </c>
      <c r="E36" s="15">
        <v>1</v>
      </c>
      <c r="F36" s="14">
        <v>30</v>
      </c>
      <c r="G36" s="14">
        <v>35</v>
      </c>
      <c r="H36" s="52">
        <f t="shared" ref="H36:H38" si="7">IF(G36="","",ROUNDDOWN(F36/G36,2))</f>
        <v>0.85</v>
      </c>
      <c r="I36" s="14">
        <v>4</v>
      </c>
      <c r="J36" s="67"/>
    </row>
    <row r="37" spans="2:12" ht="22.5" customHeight="1" x14ac:dyDescent="0.25">
      <c r="B37" s="18">
        <v>9337</v>
      </c>
      <c r="C37" s="17" t="str">
        <f>IF($B37="","",VLOOKUP($B37,LEDEN!$B:$G,5,FALSE))</f>
        <v>MEULEMEESTER Rafael</v>
      </c>
      <c r="D37" s="16" t="str">
        <f t="shared" si="6"/>
        <v>MG</v>
      </c>
      <c r="E37" s="15">
        <v>2</v>
      </c>
      <c r="F37" s="14">
        <v>30</v>
      </c>
      <c r="G37" s="14">
        <v>23</v>
      </c>
      <c r="H37" s="52">
        <f t="shared" si="7"/>
        <v>1.3</v>
      </c>
      <c r="I37" s="14">
        <v>8</v>
      </c>
      <c r="J37" s="67"/>
    </row>
    <row r="38" spans="2:12" ht="22.5" customHeight="1" thickBot="1" x14ac:dyDescent="0.3">
      <c r="B38" s="13">
        <v>9337</v>
      </c>
      <c r="C38" s="12" t="str">
        <f>IF($B38="","",VLOOKUP($B38,LEDEN!$B:$G,5,FALSE))</f>
        <v>MEULEMEESTER Rafael</v>
      </c>
      <c r="D38" s="11" t="str">
        <f t="shared" si="6"/>
        <v>OG</v>
      </c>
      <c r="E38" s="10">
        <v>0</v>
      </c>
      <c r="F38" s="9">
        <v>16</v>
      </c>
      <c r="G38" s="9">
        <v>30</v>
      </c>
      <c r="H38" s="53">
        <f t="shared" si="7"/>
        <v>0.53</v>
      </c>
      <c r="I38" s="9">
        <v>4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5</v>
      </c>
      <c r="F39" s="5">
        <f>SUM(F35:F38)</f>
        <v>106</v>
      </c>
      <c r="G39" s="5">
        <f>SUM(G35:G38)</f>
        <v>111</v>
      </c>
      <c r="H39" s="6">
        <f>IF(G39=0,0,ROUNDDOWN(F39/G39,2))</f>
        <v>0.95</v>
      </c>
      <c r="I39" s="46">
        <f>MAX(I35:I38)</f>
        <v>8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J14" sqref="J14:J1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>
        <v>2.2999999999999998</v>
      </c>
      <c r="E11" s="83"/>
      <c r="F11" s="44"/>
      <c r="G11" s="42"/>
      <c r="H11" s="48"/>
      <c r="I11" s="48"/>
      <c r="J11" s="59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2025-03-10T18:41:26Z</dcterms:modified>
</cp:coreProperties>
</file>