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4° KLASSE (40)\"/>
    </mc:Choice>
  </mc:AlternateContent>
  <xr:revisionPtr revIDLastSave="0" documentId="8_{A6BF4479-1E66-4891-8F20-1E3CAD565440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Klassieke discipline (2)" sheetId="9" r:id="rId2"/>
    <sheet name="Drieband" sheetId="8" r:id="rId3"/>
    <sheet name="LEDEN" sheetId="7" state="hidden" r:id="rId4"/>
  </sheets>
  <externalReferences>
    <externalReference r:id="rId5"/>
  </externalReferences>
  <definedNames>
    <definedName name="_xlnm._FilterDatabase" localSheetId="3" hidden="1">LEDEN!$B$1:$G$2</definedName>
    <definedName name="_xlnm.Print_Area" localSheetId="2">Drieband!$B$2:$J$53</definedName>
    <definedName name="_xlnm.Print_Area" localSheetId="0">'Klassieke discipline'!$B$2:$J$53</definedName>
    <definedName name="_xlnm.Print_Area" localSheetId="1">'Klassieke discipline (2)'!$B$2:$J$53</definedName>
    <definedName name="_xlnm.Print_Area" localSheetId="3">LEDEN!$B$1:$G$894</definedName>
    <definedName name="_xlnm.Print_Titles" localSheetId="2">Drieband!$1:$12</definedName>
    <definedName name="_xlnm.Print_Titles" localSheetId="0">'Klassieke discipline'!$1:$12</definedName>
    <definedName name="_xlnm.Print_Titles" localSheetId="1">'Klassieke discipline (2)'!$1:$12</definedName>
    <definedName name="_xlnm.Print_Titles" localSheetId="3">LEDEN!$B:$G,LEDEN!$1:$2</definedName>
    <definedName name="Data" localSheetId="3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9" l="1"/>
  <c r="G53" i="9"/>
  <c r="H53" i="9" s="1"/>
  <c r="D53" i="9" s="1"/>
  <c r="F53" i="9"/>
  <c r="E53" i="9"/>
  <c r="H52" i="9"/>
  <c r="D52" i="9" s="1"/>
  <c r="C52" i="9"/>
  <c r="H51" i="9"/>
  <c r="D51" i="9" s="1"/>
  <c r="C51" i="9"/>
  <c r="H50" i="9"/>
  <c r="D50" i="9" s="1"/>
  <c r="C50" i="9"/>
  <c r="H49" i="9"/>
  <c r="D49" i="9" s="1"/>
  <c r="C49" i="9"/>
  <c r="L48" i="9"/>
  <c r="D48" i="9"/>
  <c r="C48" i="9"/>
  <c r="I46" i="9"/>
  <c r="G46" i="9"/>
  <c r="H46" i="9" s="1"/>
  <c r="D46" i="9" s="1"/>
  <c r="F46" i="9"/>
  <c r="E46" i="9"/>
  <c r="H45" i="9"/>
  <c r="D45" i="9" s="1"/>
  <c r="C45" i="9"/>
  <c r="H44" i="9"/>
  <c r="D44" i="9" s="1"/>
  <c r="C44" i="9"/>
  <c r="H43" i="9"/>
  <c r="D43" i="9" s="1"/>
  <c r="C43" i="9"/>
  <c r="H42" i="9"/>
  <c r="D42" i="9" s="1"/>
  <c r="C42" i="9"/>
  <c r="L41" i="9"/>
  <c r="D41" i="9"/>
  <c r="C41" i="9"/>
  <c r="I39" i="9"/>
  <c r="G39" i="9"/>
  <c r="H39" i="9" s="1"/>
  <c r="D39" i="9" s="1"/>
  <c r="F39" i="9"/>
  <c r="E39" i="9"/>
  <c r="H38" i="9"/>
  <c r="D38" i="9"/>
  <c r="C38" i="9"/>
  <c r="H37" i="9"/>
  <c r="D37" i="9" s="1"/>
  <c r="C37" i="9"/>
  <c r="H36" i="9"/>
  <c r="D36" i="9" s="1"/>
  <c r="C36" i="9"/>
  <c r="H35" i="9"/>
  <c r="D35" i="9" s="1"/>
  <c r="C35" i="9"/>
  <c r="L34" i="9"/>
  <c r="D34" i="9"/>
  <c r="C34" i="9"/>
  <c r="I32" i="9"/>
  <c r="G32" i="9"/>
  <c r="H32" i="9" s="1"/>
  <c r="D32" i="9" s="1"/>
  <c r="F32" i="9"/>
  <c r="E32" i="9"/>
  <c r="H31" i="9"/>
  <c r="D31" i="9" s="1"/>
  <c r="C31" i="9"/>
  <c r="H30" i="9"/>
  <c r="D30" i="9"/>
  <c r="C30" i="9"/>
  <c r="H29" i="9"/>
  <c r="D29" i="9"/>
  <c r="C29" i="9"/>
  <c r="H28" i="9"/>
  <c r="D28" i="9" s="1"/>
  <c r="C28" i="9"/>
  <c r="L27" i="9"/>
  <c r="D27" i="9"/>
  <c r="C27" i="9"/>
  <c r="I25" i="9"/>
  <c r="H25" i="9"/>
  <c r="G25" i="9"/>
  <c r="F25" i="9"/>
  <c r="E25" i="9"/>
  <c r="D25" i="9"/>
  <c r="H24" i="9"/>
  <c r="D24" i="9" s="1"/>
  <c r="C24" i="9"/>
  <c r="H23" i="9"/>
  <c r="D23" i="9" s="1"/>
  <c r="C23" i="9"/>
  <c r="H22" i="9"/>
  <c r="D22" i="9" s="1"/>
  <c r="C22" i="9"/>
  <c r="H21" i="9"/>
  <c r="D21" i="9" s="1"/>
  <c r="C21" i="9"/>
  <c r="L20" i="9"/>
  <c r="D20" i="9"/>
  <c r="C20" i="9"/>
  <c r="I18" i="9"/>
  <c r="G18" i="9"/>
  <c r="H18" i="9" s="1"/>
  <c r="D18" i="9" s="1"/>
  <c r="F18" i="9"/>
  <c r="E18" i="9"/>
  <c r="H17" i="9"/>
  <c r="D17" i="9" s="1"/>
  <c r="C17" i="9"/>
  <c r="H16" i="9"/>
  <c r="D16" i="9" s="1"/>
  <c r="C16" i="9"/>
  <c r="H15" i="9"/>
  <c r="D15" i="9" s="1"/>
  <c r="C15" i="9"/>
  <c r="H14" i="9"/>
  <c r="D14" i="9" s="1"/>
  <c r="C14" i="9"/>
  <c r="L13" i="9"/>
  <c r="D13" i="9"/>
  <c r="C13" i="9"/>
  <c r="B6" i="9"/>
  <c r="D49" i="8"/>
  <c r="D31" i="8"/>
  <c r="D24" i="8"/>
  <c r="D16" i="8"/>
  <c r="D15" i="8"/>
  <c r="D50" i="1"/>
  <c r="D49" i="1"/>
  <c r="D17" i="1"/>
  <c r="D16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D39" i="8" s="1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2" i="8"/>
  <c r="D52" i="8" s="1"/>
  <c r="H51" i="8"/>
  <c r="D51" i="8" s="1"/>
  <c r="H50" i="8"/>
  <c r="D50" i="8" s="1"/>
  <c r="H49" i="8"/>
  <c r="H45" i="8"/>
  <c r="D45" i="8" s="1"/>
  <c r="H44" i="8"/>
  <c r="D44" i="8" s="1"/>
  <c r="H43" i="8"/>
  <c r="D43" i="8" s="1"/>
  <c r="H42" i="8"/>
  <c r="D42" i="8" s="1"/>
  <c r="H31" i="8"/>
  <c r="H30" i="8"/>
  <c r="D30" i="8" s="1"/>
  <c r="H29" i="8"/>
  <c r="D29" i="8" s="1"/>
  <c r="H28" i="8"/>
  <c r="D28" i="8" s="1"/>
  <c r="H24" i="8"/>
  <c r="H23" i="8"/>
  <c r="D23" i="8" s="1"/>
  <c r="H22" i="8"/>
  <c r="D22" i="8" s="1"/>
  <c r="H21" i="8"/>
  <c r="D21" i="8" s="1"/>
  <c r="H17" i="8"/>
  <c r="D17" i="8" s="1"/>
  <c r="H16" i="8"/>
  <c r="H15" i="8"/>
  <c r="H14" i="8"/>
  <c r="D14" i="8" s="1"/>
  <c r="H52" i="1"/>
  <c r="D52" i="1" s="1"/>
  <c r="H51" i="1"/>
  <c r="D51" i="1" s="1"/>
  <c r="H50" i="1"/>
  <c r="H49" i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H16" i="1"/>
  <c r="H15" i="1"/>
  <c r="D15" i="1" s="1"/>
  <c r="H14" i="1"/>
  <c r="D14" i="1" s="1"/>
  <c r="I53" i="8"/>
  <c r="G53" i="8"/>
  <c r="H53" i="8" s="1"/>
  <c r="D53" i="8" s="1"/>
  <c r="F53" i="8"/>
  <c r="E53" i="8"/>
  <c r="I46" i="8"/>
  <c r="G46" i="8"/>
  <c r="H46" i="8" s="1"/>
  <c r="D46" i="8" s="1"/>
  <c r="F46" i="8"/>
  <c r="E46" i="8"/>
  <c r="I32" i="8"/>
  <c r="G32" i="8"/>
  <c r="H32" i="8" s="1"/>
  <c r="D32" i="8" s="1"/>
  <c r="F32" i="8"/>
  <c r="E32" i="8"/>
  <c r="I25" i="8"/>
  <c r="G25" i="8"/>
  <c r="H25" i="8" s="1"/>
  <c r="D25" i="8" s="1"/>
  <c r="F25" i="8"/>
  <c r="E25" i="8"/>
  <c r="I18" i="8"/>
  <c r="G18" i="8"/>
  <c r="H18" i="8" s="1"/>
  <c r="D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I25" i="1"/>
  <c r="E32" i="1"/>
  <c r="F32" i="1"/>
  <c r="G32" i="1"/>
  <c r="I32" i="1"/>
  <c r="E46" i="1"/>
  <c r="F46" i="1"/>
  <c r="G46" i="1"/>
  <c r="I46" i="1"/>
  <c r="E53" i="1"/>
  <c r="F53" i="1"/>
  <c r="G53" i="1"/>
  <c r="H53" i="1" s="1"/>
  <c r="D53" i="1" s="1"/>
  <c r="I53" i="1"/>
  <c r="H32" i="1" l="1"/>
  <c r="D32" i="1" s="1"/>
  <c r="H46" i="1"/>
  <c r="D46" i="1" s="1"/>
  <c r="H25" i="1"/>
  <c r="D25" i="1" s="1"/>
</calcChain>
</file>

<file path=xl/sharedStrings.xml><?xml version="1.0" encoding="utf-8"?>
<sst xmlns="http://schemas.openxmlformats.org/spreadsheetml/2006/main" count="2680" uniqueCount="1098">
  <si>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</si>
  <si>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</si>
  <si>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</si>
  <si>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</si>
  <si>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</si>
  <si>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</si>
  <si>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</si>
  <si>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</si>
  <si>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</si>
  <si>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</si>
  <si>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</si>
  <si>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</si>
  <si>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</si>
  <si>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</si>
  <si>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</si>
  <si>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</si>
  <si>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</si>
  <si>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</si>
  <si>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</si>
  <si>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</si>
  <si>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</si>
  <si>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</si>
  <si>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</si>
  <si>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</si>
  <si>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</si>
  <si>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</si>
  <si>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</si>
  <si>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</si>
  <si>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</si>
  <si>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</si>
  <si>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</si>
  <si>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</si>
  <si>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</si>
  <si>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</si>
  <si>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</si>
  <si>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</si>
  <si>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</si>
  <si>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</si>
  <si>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</si>
  <si>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</si>
  <si>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</si>
  <si>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</si>
  <si>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</si>
  <si>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</si>
  <si>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</si>
  <si>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</si>
  <si>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</si>
  <si>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</si>
  <si>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</si>
  <si>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</si>
  <si>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</si>
  <si>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</si>
  <si>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</si>
  <si>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</si>
  <si>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</si>
  <si>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</si>
  <si>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</si>
  <si>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</si>
  <si>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</si>
  <si>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</si>
  <si>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</si>
  <si>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</si>
  <si>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</si>
  <si>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</si>
  <si>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</si>
  <si>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</si>
  <si>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</si>
  <si>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</si>
  <si>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</si>
  <si>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</si>
  <si>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</si>
  <si>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</si>
  <si>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</si>
  <si>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</si>
  <si>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</si>
  <si>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</si>
  <si>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</si>
  <si>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</si>
  <si>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</si>
  <si>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</si>
  <si>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</si>
  <si>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</si>
  <si>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</si>
  <si>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</si>
  <si>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</si>
  <si>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</si>
  <si>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</si>
  <si>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</si>
  <si>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</si>
  <si>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</si>
  <si>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</si>
  <si>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</si>
  <si>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</si>
  <si>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</si>
  <si>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</si>
  <si>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</si>
  <si>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</si>
  <si>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</si>
  <si>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</si>
  <si>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</si>
  <si>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</si>
  <si>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</si>
  <si>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</si>
  <si>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</si>
  <si>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</si>
  <si>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</si>
  <si>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</si>
  <si>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</si>
  <si>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</si>
  <si>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</si>
  <si>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</si>
  <si>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</si>
  <si>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</si>
  <si>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</si>
  <si>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</si>
  <si>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</si>
  <si>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</si>
  <si>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</si>
  <si>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</si>
  <si>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</si>
  <si>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</si>
  <si>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</si>
  <si>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</si>
  <si>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</si>
  <si>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</si>
  <si>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</si>
  <si>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</si>
  <si>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</si>
  <si>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</si>
  <si>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</si>
  <si>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</si>
  <si>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</si>
  <si>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</si>
  <si>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</si>
  <si>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</si>
  <si>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</si>
  <si>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</si>
  <si>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</si>
  <si>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</si>
  <si>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</si>
  <si>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</si>
  <si>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</si>
  <si>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</si>
  <si>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</si>
  <si>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</si>
  <si>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</si>
  <si>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</si>
  <si>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</si>
  <si>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</si>
  <si>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</si>
  <si>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</si>
  <si>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</si>
  <si>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</si>
  <si>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</si>
  <si>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</si>
  <si>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</si>
  <si>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</si>
  <si>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</si>
  <si>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</si>
  <si>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</si>
  <si>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</si>
  <si>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</si>
  <si>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</si>
  <si>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</si>
  <si>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</si>
  <si>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</si>
  <si>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</si>
  <si>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</si>
  <si>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</si>
  <si>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</si>
  <si>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</si>
  <si>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</si>
  <si>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</si>
  <si>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</si>
  <si>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</si>
  <si>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</si>
  <si>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</si>
  <si>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</si>
  <si>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</si>
  <si>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</si>
  <si>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</si>
  <si>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</si>
  <si>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</si>
  <si>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</si>
  <si>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</si>
  <si>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</si>
  <si>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</si>
  <si>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</si>
  <si>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</si>
  <si>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</si>
  <si>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</si>
  <si>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</si>
  <si>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</si>
  <si>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</si>
  <si>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</si>
  <si>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</si>
  <si>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</si>
  <si>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</si>
  <si>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</si>
  <si>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</si>
  <si>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</si>
  <si>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</si>
  <si>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</si>
  <si>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</si>
  <si>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</si>
  <si>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</si>
  <si>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</si>
  <si>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</si>
  <si>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</si>
  <si>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</si>
  <si>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</si>
  <si>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</si>
  <si>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</si>
  <si>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</si>
  <si>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</si>
  <si>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</si>
  <si>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</si>
  <si>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</si>
  <si>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</si>
  <si>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</si>
  <si>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</si>
  <si>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</si>
  <si>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</si>
  <si>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</si>
  <si>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</si>
  <si>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</si>
  <si>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</si>
  <si>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</si>
  <si>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</si>
  <si>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</si>
  <si>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</si>
  <si>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</si>
  <si>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</si>
  <si>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</si>
  <si>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</si>
  <si>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</si>
  <si>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</si>
  <si>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</si>
  <si>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</si>
  <si>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</si>
  <si>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</si>
  <si>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</si>
  <si>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</si>
  <si>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</si>
  <si>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</si>
  <si>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</si>
  <si>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</si>
  <si>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</si>
  <si>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</si>
  <si>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</si>
  <si>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</si>
  <si>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</si>
  <si>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</si>
  <si>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</si>
  <si>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</si>
  <si>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</si>
  <si>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</si>
  <si>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</si>
  <si>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</si>
  <si>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</si>
  <si>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</si>
  <si>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</si>
  <si>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</si>
  <si>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</si>
  <si>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</si>
  <si>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</si>
  <si>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</si>
  <si>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</si>
  <si>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</si>
  <si>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</si>
  <si>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</si>
  <si>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</si>
  <si>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</si>
  <si>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</si>
  <si>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</si>
  <si>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</si>
  <si>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</si>
  <si>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</si>
  <si>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</si>
  <si>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</si>
  <si>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</si>
  <si>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</si>
  <si>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</si>
  <si>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</si>
  <si>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</si>
  <si>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</si>
  <si>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</si>
  <si>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</si>
  <si>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</si>
  <si>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</si>
  <si>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</si>
  <si>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</si>
  <si>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</si>
  <si>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</si>
  <si>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</si>
  <si>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</si>
  <si>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</si>
  <si>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</si>
  <si>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</si>
  <si>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</si>
  <si>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</si>
  <si>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</si>
  <si>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</si>
  <si>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</si>
  <si>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</si>
  <si>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</si>
  <si>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</si>
  <si>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</si>
  <si>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</si>
  <si>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</si>
  <si>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</si>
  <si>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</si>
  <si>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</si>
  <si>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</si>
  <si>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</si>
  <si>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</si>
  <si>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</si>
  <si>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</si>
  <si>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</si>
  <si>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</si>
  <si>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</si>
  <si>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</si>
  <si>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</si>
  <si>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</si>
  <si>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</si>
  <si>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</si>
  <si>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</si>
  <si>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</si>
  <si>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</si>
  <si>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</si>
  <si>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</si>
  <si>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</si>
  <si>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</si>
  <si>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</si>
  <si>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</si>
  <si>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</si>
  <si>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</si>
  <si>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</si>
  <si>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</si>
  <si>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</si>
  <si>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</si>
  <si>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</si>
  <si>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</si>
  <si>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</si>
  <si>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</si>
  <si>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</si>
  <si>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</si>
  <si>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</si>
  <si>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</si>
  <si>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</si>
  <si>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</si>
  <si>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</si>
  <si>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</si>
  <si>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</si>
  <si>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</si>
  <si>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</si>
  <si>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</si>
  <si>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</si>
  <si>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</si>
  <si>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</si>
  <si>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</si>
  <si>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</si>
  <si>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</si>
  <si>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</si>
  <si>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</si>
  <si>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</si>
  <si>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</si>
  <si>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</si>
  <si>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</si>
  <si>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</si>
  <si>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</si>
  <si>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</si>
  <si>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</si>
  <si>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</si>
  <si>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</si>
  <si>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</si>
  <si>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</si>
  <si>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</si>
  <si>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</si>
  <si>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</si>
  <si>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</si>
  <si>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</si>
  <si>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</si>
  <si>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</si>
  <si>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</si>
  <si>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</si>
  <si>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</si>
  <si>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</si>
  <si>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</si>
  <si>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</si>
  <si>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</si>
  <si>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</si>
  <si>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</si>
  <si>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</si>
  <si>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</si>
  <si>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</si>
  <si>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</si>
  <si>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</si>
  <si>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</si>
  <si>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</si>
  <si>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</si>
  <si>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</si>
  <si>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</si>
  <si>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</si>
  <si>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</si>
  <si>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</si>
  <si>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</si>
  <si>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</si>
  <si>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</si>
  <si>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</si>
  <si>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</si>
  <si>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</si>
  <si>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</si>
  <si>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</si>
  <si>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</si>
  <si>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</si>
  <si>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</si>
  <si>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</si>
  <si>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</si>
  <si>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</si>
  <si>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</si>
  <si>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</si>
  <si>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</si>
  <si>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</si>
  <si>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</si>
  <si>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</si>
  <si>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</si>
  <si>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</si>
  <si>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</si>
  <si>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</si>
  <si>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</si>
  <si>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</si>
  <si>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</si>
  <si>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</si>
  <si>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</si>
  <si>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</si>
  <si>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</si>
  <si>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</si>
  <si>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</si>
  <si>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</si>
  <si>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</si>
  <si>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</si>
  <si>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</si>
  <si>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</si>
  <si>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</si>
  <si>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</si>
  <si>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</si>
  <si>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</si>
  <si>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</si>
  <si>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</si>
  <si>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</si>
  <si>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</si>
  <si>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</si>
  <si>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</si>
  <si>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</si>
  <si>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</si>
  <si>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</si>
  <si>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</si>
  <si>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</si>
  <si>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</si>
  <si>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</si>
  <si>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</si>
  <si>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</si>
  <si>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</si>
  <si>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</si>
  <si>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</si>
  <si>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</si>
  <si>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</si>
  <si>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</si>
  <si>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</si>
  <si>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</si>
  <si>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</si>
  <si>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</si>
  <si>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</si>
  <si>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</si>
  <si>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</si>
  <si>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</si>
  <si>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</si>
  <si>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</si>
  <si>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</si>
  <si>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</si>
  <si>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</si>
  <si>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</si>
  <si>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</si>
  <si>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</si>
  <si>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</si>
  <si>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</si>
  <si>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</si>
  <si>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</si>
  <si>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</si>
  <si>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</si>
  <si>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</si>
  <si>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</si>
  <si>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</si>
  <si>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</si>
  <si>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</si>
  <si>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</si>
  <si>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</si>
  <si>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</si>
  <si>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</si>
  <si>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</si>
  <si>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</si>
  <si>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</si>
  <si>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</si>
  <si>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</si>
  <si>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</si>
  <si>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</si>
  <si>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</si>
  <si>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</si>
  <si>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</si>
  <si>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</si>
  <si>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</si>
  <si>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</si>
  <si>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</si>
  <si>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</si>
  <si>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</si>
  <si>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</si>
  <si>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</si>
  <si>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</si>
  <si>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</si>
  <si>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</si>
  <si>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</si>
  <si>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</si>
  <si>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</si>
  <si>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</si>
  <si>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</si>
  <si>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</si>
  <si>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</si>
  <si>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</si>
  <si>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</si>
  <si>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</si>
  <si>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</si>
  <si>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</si>
  <si>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</si>
  <si>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</si>
  <si>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</si>
  <si>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</si>
  <si>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</si>
  <si>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</si>
  <si>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</si>
  <si>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</si>
  <si>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</si>
  <si>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</si>
  <si>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</si>
  <si>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</si>
  <si>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</si>
  <si>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</si>
  <si>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</si>
  <si>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</si>
  <si>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</si>
  <si>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</si>
  <si>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</si>
  <si>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</si>
  <si>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</si>
  <si>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</si>
  <si>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</si>
  <si>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</si>
  <si>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</si>
  <si>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</si>
  <si>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</si>
  <si>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</si>
  <si>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</si>
  <si>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</si>
  <si>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</si>
  <si>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</si>
  <si>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</si>
  <si>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</si>
  <si>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</si>
  <si>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</si>
  <si>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</si>
  <si>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</si>
  <si>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</si>
  <si>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</si>
  <si>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</si>
  <si>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</si>
  <si>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</si>
  <si>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</si>
  <si>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</si>
  <si>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</si>
  <si>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</si>
  <si>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</si>
  <si>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</si>
  <si>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</si>
  <si>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</si>
  <si>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</si>
  <si>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</si>
  <si>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</si>
  <si>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</si>
  <si>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</si>
  <si>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</si>
  <si>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</si>
  <si>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</si>
  <si>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</si>
  <si>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</si>
  <si>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</si>
  <si>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</si>
  <si>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</si>
  <si>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</si>
  <si>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</si>
  <si>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</si>
  <si>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</si>
  <si>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</si>
  <si>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</si>
  <si>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</si>
  <si>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</si>
  <si>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</si>
  <si>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</si>
  <si>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</si>
  <si>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</si>
  <si>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</si>
  <si>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</si>
  <si>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</si>
  <si>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</si>
  <si>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</si>
  <si>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</si>
  <si>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</si>
  <si>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</si>
  <si>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</si>
  <si>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</si>
  <si>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</si>
  <si>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</si>
  <si>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</si>
  <si>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</si>
  <si>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</si>
  <si>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</si>
  <si>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</si>
  <si>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</si>
  <si>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</si>
  <si>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</si>
  <si>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</si>
  <si>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</si>
  <si>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</si>
  <si>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</si>
  <si>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</si>
  <si>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</si>
  <si>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</si>
  <si>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</si>
  <si>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</si>
  <si>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</si>
  <si>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</si>
  <si>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</si>
  <si>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</si>
  <si>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</si>
  <si>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</si>
  <si>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</si>
  <si>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</si>
  <si>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</si>
  <si>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</si>
  <si>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</si>
  <si>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</si>
  <si>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</si>
  <si>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</si>
  <si>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</si>
  <si>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</si>
  <si>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</si>
  <si>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</si>
  <si>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</si>
  <si>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</si>
  <si>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</si>
  <si>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</si>
  <si>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</si>
  <si>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</si>
  <si>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</si>
  <si>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</si>
  <si>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</si>
  <si>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</si>
  <si>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</si>
  <si>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</si>
  <si>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</si>
  <si>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</si>
  <si>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</si>
  <si>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</si>
  <si>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</si>
  <si>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</si>
  <si>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</si>
  <si>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</si>
  <si>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</si>
  <si>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</si>
  <si>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</si>
  <si>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</si>
  <si>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</si>
  <si>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</si>
  <si>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</si>
  <si>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</si>
  <si>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</si>
  <si>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</si>
  <si>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</si>
  <si>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</si>
  <si>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</si>
  <si>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</si>
  <si>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</si>
  <si>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</si>
  <si>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</si>
  <si>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</si>
  <si>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</si>
  <si>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</si>
  <si>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</si>
  <si>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</si>
  <si>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</si>
  <si>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</si>
  <si>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</si>
  <si>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</si>
  <si>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</si>
  <si>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</si>
  <si>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</si>
  <si>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</si>
  <si>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</si>
  <si>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</si>
  <si>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</si>
  <si>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</si>
  <si>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</si>
  <si>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</si>
  <si>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</si>
  <si>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</si>
  <si>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</si>
  <si>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</si>
  <si>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</si>
  <si>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</si>
  <si>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</si>
  <si>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</si>
  <si>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</si>
  <si>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</si>
  <si>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</si>
  <si>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</si>
  <si>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</si>
  <si>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</si>
  <si>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</si>
  <si>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</si>
  <si>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</si>
  <si>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</si>
  <si>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</si>
  <si>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</si>
  <si>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</si>
  <si>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</si>
  <si>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</si>
  <si>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</si>
  <si>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</si>
  <si>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</si>
  <si>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</si>
  <si>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</si>
  <si>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</si>
  <si>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</si>
  <si>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</si>
  <si>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</si>
  <si>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</si>
  <si>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</si>
  <si>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</si>
  <si>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</si>
  <si>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</si>
  <si>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</si>
  <si>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</si>
  <si>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</si>
  <si>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</si>
  <si>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</si>
  <si>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</si>
  <si>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</si>
  <si>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</si>
  <si>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</si>
  <si>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</si>
  <si>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</si>
  <si>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</si>
  <si>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</si>
  <si>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</si>
  <si>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</si>
  <si>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</si>
  <si>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</si>
  <si>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</si>
  <si>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</si>
  <si>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</si>
  <si>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</si>
  <si>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</si>
  <si>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</si>
  <si>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</si>
  <si>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</si>
  <si>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</si>
  <si>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</si>
  <si>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</si>
  <si>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</si>
  <si>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</si>
  <si>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</si>
  <si>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</si>
  <si>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</si>
  <si>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</si>
  <si>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</si>
  <si>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</si>
  <si>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</si>
  <si>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</si>
  <si>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</si>
  <si>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</si>
  <si>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</si>
  <si>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</si>
  <si>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</si>
  <si>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</si>
  <si>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</si>
  <si>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</si>
  <si>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</si>
  <si>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</si>
  <si>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</si>
  <si>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</si>
  <si>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</si>
  <si>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</si>
  <si>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</si>
  <si>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</si>
  <si>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</si>
  <si>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</si>
  <si>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</si>
  <si>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</si>
  <si>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</si>
  <si>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</si>
  <si>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</si>
  <si>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</si>
  <si>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</si>
  <si>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</si>
  <si>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</si>
  <si>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</si>
  <si>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</si>
  <si>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</si>
  <si>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</si>
  <si>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</si>
  <si>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</si>
  <si>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</si>
  <si>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</si>
  <si>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</si>
  <si>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</si>
  <si>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</si>
  <si>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</si>
  <si>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</si>
  <si>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</si>
  <si>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</si>
  <si>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</si>
  <si>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</si>
  <si>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</si>
  <si>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</si>
  <si>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</si>
  <si>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</si>
  <si>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</si>
  <si>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</si>
  <si>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</si>
  <si>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</si>
  <si>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</si>
  <si>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</si>
  <si>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</si>
  <si>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</si>
  <si>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</si>
  <si>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</si>
  <si>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</si>
  <si>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</si>
  <si>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</si>
  <si>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</si>
  <si>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</si>
  <si>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</si>
  <si>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</si>
  <si>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</si>
  <si>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</si>
  <si>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</si>
  <si>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</si>
  <si>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</si>
  <si>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</si>
  <si>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</si>
  <si>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</si>
  <si>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</si>
  <si>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</si>
  <si>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</si>
  <si>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</si>
  <si>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</si>
  <si>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</si>
  <si>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</si>
  <si>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</si>
  <si>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</si>
  <si>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</si>
  <si>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</si>
  <si>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</si>
  <si>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</si>
  <si>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</si>
  <si>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</si>
  <si>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</si>
  <si>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</si>
  <si>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</si>
  <si>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</si>
  <si>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</si>
  <si>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</si>
  <si>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</si>
  <si>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</si>
  <si>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</si>
  <si>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</si>
  <si>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</si>
  <si>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</si>
  <si>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</si>
  <si>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</si>
  <si>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</si>
  <si>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</si>
  <si>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</si>
  <si>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</si>
  <si>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</si>
  <si>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</si>
  <si>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</si>
  <si>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</si>
  <si>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</si>
  <si>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</si>
  <si>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</si>
  <si>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</si>
  <si>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</si>
  <si>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</si>
  <si>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</si>
  <si>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</si>
  <si>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</si>
  <si>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</si>
  <si>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</si>
  <si>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</si>
  <si>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</si>
  <si>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</si>
  <si>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</si>
  <si>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</si>
  <si>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</si>
  <si>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</si>
  <si>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</si>
  <si>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</si>
  <si>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</si>
  <si>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</si>
  <si>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</si>
  <si>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</si>
  <si>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</si>
  <si>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</si>
  <si>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</si>
  <si>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</si>
  <si>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</si>
  <si>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</si>
  <si>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</si>
  <si>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</si>
  <si>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</si>
  <si>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</si>
  <si>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</si>
  <si>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</si>
  <si>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</si>
  <si>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</si>
  <si>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</si>
  <si>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</si>
  <si>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</si>
  <si>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</si>
  <si>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</si>
  <si>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</si>
  <si>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</si>
  <si>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</si>
  <si>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</si>
  <si>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</si>
  <si>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</si>
  <si>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</si>
  <si>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</si>
  <si>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</si>
  <si>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</si>
  <si>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</si>
  <si>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</si>
  <si>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</si>
  <si>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</si>
  <si>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</si>
  <si>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</si>
  <si>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</si>
  <si>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</si>
  <si>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</si>
  <si>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</si>
  <si>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</si>
  <si>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</si>
  <si>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</si>
  <si>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</si>
  <si>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</si>
  <si>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</si>
  <si>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</si>
  <si>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</si>
  <si>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</si>
  <si>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</si>
  <si>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</si>
  <si>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</si>
  <si>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</si>
  <si>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</si>
  <si>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</si>
  <si>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</si>
  <si>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</si>
  <si>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</si>
  <si>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</si>
  <si>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</si>
  <si>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</si>
  <si>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</si>
  <si>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</si>
  <si>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</si>
  <si>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</si>
  <si>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</si>
  <si>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</si>
  <si>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</si>
  <si>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</si>
  <si>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</si>
  <si>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</si>
  <si>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</si>
  <si>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</si>
  <si>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</si>
  <si>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</si>
  <si>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</si>
  <si>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</si>
  <si>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</si>
  <si>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</si>
  <si>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</si>
  <si>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</si>
  <si>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</si>
  <si>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</si>
  <si>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</si>
  <si>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</si>
  <si>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</si>
  <si>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</si>
  <si>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</si>
  <si>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</si>
  <si>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</si>
  <si>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</si>
  <si>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</si>
  <si>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</si>
  <si>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</si>
  <si>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</si>
  <si>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</si>
  <si>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</si>
  <si>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</si>
  <si>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</si>
  <si>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</si>
  <si>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</si>
  <si>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</si>
  <si>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</si>
  <si>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</si>
  <si>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</si>
  <si>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</si>
  <si>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</si>
  <si>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</si>
  <si>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</si>
  <si>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</si>
  <si>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</si>
  <si>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</si>
  <si>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</si>
  <si>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</si>
  <si>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</si>
  <si>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</si>
  <si>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</si>
  <si>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</si>
  <si>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</si>
  <si>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</si>
  <si>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</si>
  <si>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</si>
  <si>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</si>
  <si>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</si>
  <si>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</si>
  <si>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</si>
  <si>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</si>
  <si>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</si>
  <si>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</si>
  <si>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</si>
  <si>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</si>
  <si>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</si>
  <si>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</si>
  <si>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</si>
  <si>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</si>
  <si>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</si>
  <si>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</si>
  <si>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</si>
  <si>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</si>
  <si>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</si>
  <si>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</si>
  <si>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</si>
  <si>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</si>
  <si>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</si>
  <si>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</si>
  <si>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</si>
  <si>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</si>
  <si>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</si>
  <si>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</si>
  <si>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</si>
  <si>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</si>
  <si>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</si>
  <si>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</si>
  <si>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</si>
  <si>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</si>
  <si>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</si>
  <si>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</si>
  <si>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</si>
  <si>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</si>
  <si>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</si>
  <si>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</si>
  <si>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</si>
  <si>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</si>
  <si>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</si>
  <si>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</si>
  <si>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</si>
  <si>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</si>
  <si>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</si>
  <si>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</si>
  <si>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</si>
  <si>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</si>
  <si>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</si>
  <si>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</si>
  <si>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</si>
  <si>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POULE B - 1° GEW. VOORR. - 4° KL. BAND K.B. </t>
  </si>
  <si>
    <t xml:space="preserve">BC 'T OSKE </t>
  </si>
  <si>
    <t>DI 29 &amp; DO 31/10/2024</t>
  </si>
  <si>
    <t>VFF.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</si>
</sst>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J42" sqref="J42:J4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1044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1095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1096</v>
      </c>
      <c r="D11" s="83">
        <v>2.2999999999999998</v>
      </c>
      <c r="E11" s="83"/>
      <c r="F11" s="44">
        <v>40</v>
      </c>
      <c r="G11" s="42"/>
      <c r="H11" s="45">
        <v>1.75</v>
      </c>
      <c r="I11" s="45">
        <v>2.5</v>
      </c>
      <c r="J11" s="58">
        <v>3.5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9767</v>
      </c>
      <c r="C13" s="30" t="str">
        <f>IF($B13="","(Naam Speler)",VLOOKUP($B13,LEDEN!$B:$G,5,FALSE))</f>
        <v>VANHULLE Chris</v>
      </c>
      <c r="D13" s="29" t="str">
        <f>IF($B13="","(Club)",VLOOKUP($B13,LEDEN!$B:$G,3,FALSE))</f>
        <v>K.GHOK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 t="s">
        <v>1097</v>
      </c>
      <c r="C14" s="22" t="e">
        <f>IF($B14="","",VLOOKUP($B14,LEDEN!$B:$G,5,FALSE))</f>
        <v>#N/A</v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6080</v>
      </c>
      <c r="C20" s="30" t="str">
        <f>IF($B20="","(Naam Speler)",VLOOKUP($B20,LEDEN!$B:$G,5,FALSE))</f>
        <v>ROELS Jan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9414</v>
      </c>
      <c r="C21" s="22" t="str">
        <f>IF($B21="","",VLOOKUP($B21,LEDEN!$B:$G,5,FALSE))</f>
        <v>EUSSEN Gerardus</v>
      </c>
      <c r="D21" s="21" t="str">
        <f>IF($H21="","",IF($H21&lt;$H$11,"OG",IF($H21&gt;=$J$11,"D.PR",IF($H21&gt;=$I$11,"PROM","MG"))))</f>
        <v>MG</v>
      </c>
      <c r="E21" s="20">
        <v>2</v>
      </c>
      <c r="F21" s="19">
        <v>40</v>
      </c>
      <c r="G21" s="19">
        <v>21</v>
      </c>
      <c r="H21" s="51">
        <f>IF(G21="","",ROUNDDOWN(F21/G21,2))</f>
        <v>1.9</v>
      </c>
      <c r="I21" s="19">
        <v>10</v>
      </c>
      <c r="J21" s="74">
        <v>1</v>
      </c>
    </row>
    <row r="22" spans="2:12" ht="22.5" customHeight="1" x14ac:dyDescent="0.25">
      <c r="B22" s="18">
        <v>1102</v>
      </c>
      <c r="C22" s="17" t="str">
        <f>IF($B22="","",VLOOKUP($B22,LEDEN!$B:$G,5,FALSE))</f>
        <v>CALLIAUW Ludo</v>
      </c>
      <c r="D22" s="16" t="str">
        <f t="shared" ref="D22:D24" si="2">IF($H22="","",IF($H22&lt;$H$11,"OG",IF($H22&gt;=$J$11,"D.PR",IF($H22&gt;=$I$11,"PROM","MG"))))</f>
        <v>PROM</v>
      </c>
      <c r="E22" s="15">
        <v>2</v>
      </c>
      <c r="F22" s="14">
        <v>40</v>
      </c>
      <c r="G22" s="14">
        <v>15</v>
      </c>
      <c r="H22" s="52">
        <f t="shared" ref="H22:H24" si="3">IF(G22="","",ROUNDDOWN(F22/G22,2))</f>
        <v>2.66</v>
      </c>
      <c r="I22" s="14">
        <v>7</v>
      </c>
      <c r="J22" s="75"/>
    </row>
    <row r="23" spans="2:12" ht="22.5" customHeight="1" x14ac:dyDescent="0.25">
      <c r="B23" s="18">
        <v>8002</v>
      </c>
      <c r="C23" s="17" t="str">
        <f>IF($B23="","",VLOOKUP($B23,LEDEN!$B:$G,5,FALSE))</f>
        <v>MAES Pascal</v>
      </c>
      <c r="D23" s="16" t="str">
        <f t="shared" si="2"/>
        <v>OG</v>
      </c>
      <c r="E23" s="15">
        <v>0</v>
      </c>
      <c r="F23" s="14">
        <v>19</v>
      </c>
      <c r="G23" s="14">
        <v>11</v>
      </c>
      <c r="H23" s="52">
        <f t="shared" si="3"/>
        <v>1.72</v>
      </c>
      <c r="I23" s="14">
        <v>6</v>
      </c>
      <c r="J23" s="75"/>
    </row>
    <row r="24" spans="2:12" ht="22.5" customHeight="1" thickBot="1" x14ac:dyDescent="0.3">
      <c r="B24" s="13">
        <v>9414</v>
      </c>
      <c r="C24" s="12" t="str">
        <f>IF($B24="","",VLOOKUP($B24,LEDEN!$B:$G,5,FALSE))</f>
        <v>EUSSEN Gerardus</v>
      </c>
      <c r="D24" s="11" t="str">
        <f t="shared" si="2"/>
        <v>MG</v>
      </c>
      <c r="E24" s="10">
        <v>2</v>
      </c>
      <c r="F24" s="9">
        <v>40</v>
      </c>
      <c r="G24" s="9">
        <v>17</v>
      </c>
      <c r="H24" s="53">
        <f t="shared" si="3"/>
        <v>2.35</v>
      </c>
      <c r="I24" s="9">
        <v>7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6</v>
      </c>
      <c r="F25" s="5">
        <f>SUM(F21:F24)</f>
        <v>139</v>
      </c>
      <c r="G25" s="5">
        <f>SUM(G21:G24)</f>
        <v>64</v>
      </c>
      <c r="H25" s="6">
        <f>IF(G25=0,0,ROUNDDOWN(F25/G25,2))</f>
        <v>2.17</v>
      </c>
      <c r="I25" s="46">
        <f>MAX(I21:I24)</f>
        <v>10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1102</v>
      </c>
      <c r="C27" s="30" t="str">
        <f>IF($B27="","(Naam Speler)",VLOOKUP($B27,LEDEN!$B:$G,5,FALSE))</f>
        <v>CALLIAUW Ludo</v>
      </c>
      <c r="D27" s="29" t="str">
        <f>IF($B27="","(Club)",VLOOKUP($B27,LEDEN!$B:$G,3,FALSE))</f>
        <v>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8002</v>
      </c>
      <c r="C28" s="22" t="str">
        <f>IF($B28="","",VLOOKUP($B28,LEDEN!$B:$G,5,FALSE))</f>
        <v>MAES Pascal</v>
      </c>
      <c r="D28" s="21" t="str">
        <f>IF($H28="","",IF($H28&lt;$H$11,"OG",IF($H28&gt;=$J$11,"D.PR",IF($H28&gt;=$I$11,"PROM","MG"))))</f>
        <v>OG</v>
      </c>
      <c r="E28" s="20">
        <v>0</v>
      </c>
      <c r="F28" s="19">
        <v>28</v>
      </c>
      <c r="G28" s="19">
        <v>25</v>
      </c>
      <c r="H28" s="51">
        <f>IF(G28="","",ROUNDDOWN(F28/G28,2))</f>
        <v>1.1200000000000001</v>
      </c>
      <c r="I28" s="19">
        <v>6</v>
      </c>
      <c r="J28" s="74">
        <v>3</v>
      </c>
    </row>
    <row r="29" spans="2:12" ht="22.5" customHeight="1" x14ac:dyDescent="0.25">
      <c r="B29" s="18">
        <v>6080</v>
      </c>
      <c r="C29" s="17" t="str">
        <f>IF($B29="","",VLOOKUP($B29,LEDEN!$B:$G,5,FALSE))</f>
        <v>ROELS Jan</v>
      </c>
      <c r="D29" s="16" t="str">
        <f t="shared" ref="D29:D31" si="4">IF($H29="","",IF($H29&lt;$H$11,"OG",IF($H29&gt;=$J$11,"D.PR",IF($H29&gt;=$I$11,"PROM","MG"))))</f>
        <v>PROM</v>
      </c>
      <c r="E29" s="15">
        <v>0</v>
      </c>
      <c r="F29" s="14">
        <v>38</v>
      </c>
      <c r="G29" s="14">
        <v>15</v>
      </c>
      <c r="H29" s="52">
        <f t="shared" ref="H29:H31" si="5">IF(G29="","",ROUNDDOWN(F29/G29,2))</f>
        <v>2.5299999999999998</v>
      </c>
      <c r="I29" s="14">
        <v>9</v>
      </c>
      <c r="J29" s="75"/>
    </row>
    <row r="30" spans="2:12" ht="22.5" customHeight="1" x14ac:dyDescent="0.25">
      <c r="B30" s="18">
        <v>9414</v>
      </c>
      <c r="C30" s="17" t="str">
        <f>IF($B30="","",VLOOKUP($B30,LEDEN!$B:$G,5,FALSE))</f>
        <v>EUSSEN Gerardus</v>
      </c>
      <c r="D30" s="16" t="str">
        <f t="shared" si="4"/>
        <v>MG</v>
      </c>
      <c r="E30" s="15">
        <v>2</v>
      </c>
      <c r="F30" s="14">
        <v>40</v>
      </c>
      <c r="G30" s="14">
        <v>22</v>
      </c>
      <c r="H30" s="52">
        <f t="shared" si="5"/>
        <v>1.81</v>
      </c>
      <c r="I30" s="14">
        <v>7</v>
      </c>
      <c r="J30" s="75"/>
    </row>
    <row r="31" spans="2:12" ht="22.5" customHeight="1" thickBot="1" x14ac:dyDescent="0.3">
      <c r="B31" s="13">
        <v>8002</v>
      </c>
      <c r="C31" s="12" t="str">
        <f>IF($B31="","",VLOOKUP($B31,LEDEN!$B:$G,5,FALSE))</f>
        <v>MAES Pascal</v>
      </c>
      <c r="D31" s="11" t="str">
        <f t="shared" si="4"/>
        <v>MG</v>
      </c>
      <c r="E31" s="10">
        <v>2</v>
      </c>
      <c r="F31" s="9">
        <v>40</v>
      </c>
      <c r="G31" s="9">
        <v>18</v>
      </c>
      <c r="H31" s="53">
        <f t="shared" si="5"/>
        <v>2.2200000000000002</v>
      </c>
      <c r="I31" s="9">
        <v>9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4</v>
      </c>
      <c r="F32" s="5">
        <f>SUM(F28:F31)</f>
        <v>146</v>
      </c>
      <c r="G32" s="5">
        <f>SUM(G28:G31)</f>
        <v>80</v>
      </c>
      <c r="H32" s="6">
        <f>IF(G32=0,0,ROUNDDOWN(F32/G32,2))</f>
        <v>1.82</v>
      </c>
      <c r="I32" s="46">
        <f>MAX(I28:I31)</f>
        <v>9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8002</v>
      </c>
      <c r="C34" s="30" t="str">
        <f>IF($B34="","(Naam Speler)",VLOOKUP($B34,LEDEN!$B:$G,5,FALSE))</f>
        <v>MAES Pascal</v>
      </c>
      <c r="D34" s="29" t="str">
        <f>IF($B34="","(Club)",VLOOKUP($B34,LEDEN!$B:$G,3,FALSE))</f>
        <v>OS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1102</v>
      </c>
      <c r="C35" s="22" t="str">
        <f>IF($B35="","",VLOOKUP($B35,LEDEN!$B:$G,5,FALSE))</f>
        <v>CALLIAUW Ludo</v>
      </c>
      <c r="D35" s="21" t="str">
        <f>IF($H35="","",IF($H35&lt;$H$11,"OG",IF($H35&gt;=$J$11,"D.PR",IF($H35&gt;=$I$11,"PROM","MG"))))</f>
        <v>OG</v>
      </c>
      <c r="E35" s="20">
        <v>2</v>
      </c>
      <c r="F35" s="19">
        <v>40</v>
      </c>
      <c r="G35" s="19">
        <v>25</v>
      </c>
      <c r="H35" s="51">
        <f>IF(G35="","",ROUNDDOWN(F35/G35,2))</f>
        <v>1.6</v>
      </c>
      <c r="I35" s="19">
        <v>4</v>
      </c>
      <c r="J35" s="74">
        <v>2</v>
      </c>
    </row>
    <row r="36" spans="2:12" ht="22.5" customHeight="1" x14ac:dyDescent="0.25">
      <c r="B36" s="18">
        <v>9414</v>
      </c>
      <c r="C36" s="17" t="str">
        <f>IF($B36="","",VLOOKUP($B36,LEDEN!$B:$G,5,FALSE))</f>
        <v>EUSSEN Gerardus</v>
      </c>
      <c r="D36" s="16" t="str">
        <f t="shared" ref="D36:D38" si="6">IF($H36="","",IF($H36&lt;$H$11,"OG",IF($H36&gt;=$J$11,"D.PR",IF($H36&gt;=$I$11,"PROM","MG"))))</f>
        <v>MG</v>
      </c>
      <c r="E36" s="15">
        <v>0</v>
      </c>
      <c r="F36" s="14">
        <v>29</v>
      </c>
      <c r="G36" s="14">
        <v>15</v>
      </c>
      <c r="H36" s="52">
        <f t="shared" ref="H36:H38" si="7">IF(G36="","",ROUNDDOWN(F36/G36,2))</f>
        <v>1.93</v>
      </c>
      <c r="I36" s="14">
        <v>9</v>
      </c>
      <c r="J36" s="75"/>
    </row>
    <row r="37" spans="2:12" ht="22.5" customHeight="1" x14ac:dyDescent="0.25">
      <c r="B37" s="18">
        <v>6080</v>
      </c>
      <c r="C37" s="17" t="str">
        <f>IF($B37="","",VLOOKUP($B37,LEDEN!$B:$G,5,FALSE))</f>
        <v>ROELS Jan</v>
      </c>
      <c r="D37" s="16" t="str">
        <f t="shared" si="6"/>
        <v>D.PR</v>
      </c>
      <c r="E37" s="15">
        <v>2</v>
      </c>
      <c r="F37" s="14">
        <v>40</v>
      </c>
      <c r="G37" s="14">
        <v>11</v>
      </c>
      <c r="H37" s="52">
        <f t="shared" si="7"/>
        <v>3.63</v>
      </c>
      <c r="I37" s="14">
        <v>12</v>
      </c>
      <c r="J37" s="75"/>
    </row>
    <row r="38" spans="2:12" ht="22.5" customHeight="1" thickBot="1" x14ac:dyDescent="0.3">
      <c r="B38" s="13">
        <v>1102</v>
      </c>
      <c r="C38" s="12" t="str">
        <f>IF($B38="","",VLOOKUP($B38,LEDEN!$B:$G,5,FALSE))</f>
        <v>CALLIAUW Ludo</v>
      </c>
      <c r="D38" s="11" t="str">
        <f t="shared" si="6"/>
        <v>OG</v>
      </c>
      <c r="E38" s="10">
        <v>0</v>
      </c>
      <c r="F38" s="9">
        <v>21</v>
      </c>
      <c r="G38" s="9">
        <v>18</v>
      </c>
      <c r="H38" s="53">
        <f t="shared" si="7"/>
        <v>1.1599999999999999</v>
      </c>
      <c r="I38" s="9">
        <v>4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4</v>
      </c>
      <c r="F39" s="5">
        <f>SUM(F35:F38)</f>
        <v>130</v>
      </c>
      <c r="G39" s="5">
        <f>SUM(G35:G38)</f>
        <v>69</v>
      </c>
      <c r="H39" s="6">
        <f>IF(G39=0,0,ROUNDDOWN(F39/G39,2))</f>
        <v>1.88</v>
      </c>
      <c r="I39" s="46">
        <f>MAX(I35:I38)</f>
        <v>12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9414</v>
      </c>
      <c r="C41" s="30" t="str">
        <f>IF($B41="","(Naam Speler)",VLOOKUP($B41,LEDEN!$B:$G,5,FALSE))</f>
        <v>EUSSEN Gerardus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6080</v>
      </c>
      <c r="C42" s="22" t="str">
        <f>IF($B42="","",VLOOKUP($B42,LEDEN!$B:$G,5,FALSE))</f>
        <v>ROELS Jan</v>
      </c>
      <c r="D42" s="21" t="str">
        <f>IF($H42="","",IF($H42&lt;$H$11,"OG",IF($H42&gt;=$J$11,"D.PR",IF($H42&gt;=$I$11,"PROM","MG"))))</f>
        <v>OG</v>
      </c>
      <c r="E42" s="20">
        <v>0</v>
      </c>
      <c r="F42" s="19">
        <v>33</v>
      </c>
      <c r="G42" s="19">
        <v>21</v>
      </c>
      <c r="H42" s="51">
        <f>IF(G42="","",ROUNDDOWN(F42/G42,2))</f>
        <v>1.57</v>
      </c>
      <c r="I42" s="19">
        <v>6</v>
      </c>
      <c r="J42" s="74">
        <v>4</v>
      </c>
    </row>
    <row r="43" spans="2:12" ht="22.5" customHeight="1" x14ac:dyDescent="0.25">
      <c r="B43" s="18">
        <v>8002</v>
      </c>
      <c r="C43" s="17" t="str">
        <f>IF($B43="","",VLOOKUP($B43,LEDEN!$B:$G,5,FALSE))</f>
        <v>MAES Pascal</v>
      </c>
      <c r="D43" s="16" t="str">
        <f t="shared" ref="D43:D45" si="8">IF($H43="","",IF($H43&lt;$H$11,"OG",IF($H43&gt;=$J$11,"D.PR",IF($H43&gt;=$I$11,"PROM","MG"))))</f>
        <v>PROM</v>
      </c>
      <c r="E43" s="15">
        <v>2</v>
      </c>
      <c r="F43" s="14">
        <v>40</v>
      </c>
      <c r="G43" s="14">
        <v>15</v>
      </c>
      <c r="H43" s="52">
        <f t="shared" ref="H43:H45" si="9">IF(G43="","",ROUNDDOWN(F43/G43,2))</f>
        <v>2.66</v>
      </c>
      <c r="I43" s="14">
        <v>11</v>
      </c>
      <c r="J43" s="75"/>
    </row>
    <row r="44" spans="2:12" ht="22.5" customHeight="1" x14ac:dyDescent="0.25">
      <c r="B44" s="18">
        <v>1102</v>
      </c>
      <c r="C44" s="17" t="str">
        <f>IF($B44="","",VLOOKUP($B44,LEDEN!$B:$G,5,FALSE))</f>
        <v>CALLIAUW Ludo</v>
      </c>
      <c r="D44" s="16" t="str">
        <f t="shared" si="8"/>
        <v>OG</v>
      </c>
      <c r="E44" s="15">
        <v>0</v>
      </c>
      <c r="F44" s="14">
        <v>38</v>
      </c>
      <c r="G44" s="14">
        <v>22</v>
      </c>
      <c r="H44" s="52">
        <f t="shared" si="9"/>
        <v>1.72</v>
      </c>
      <c r="I44" s="14">
        <v>6</v>
      </c>
      <c r="J44" s="75"/>
    </row>
    <row r="45" spans="2:12" ht="22.5" customHeight="1" thickBot="1" x14ac:dyDescent="0.3">
      <c r="B45" s="13">
        <v>6080</v>
      </c>
      <c r="C45" s="12" t="str">
        <f>IF($B45="","",VLOOKUP($B45,LEDEN!$B:$G,5,FALSE))</f>
        <v>ROELS Jan</v>
      </c>
      <c r="D45" s="11" t="str">
        <f t="shared" si="8"/>
        <v>OG</v>
      </c>
      <c r="E45" s="10">
        <v>0</v>
      </c>
      <c r="F45" s="9">
        <v>19</v>
      </c>
      <c r="G45" s="9">
        <v>17</v>
      </c>
      <c r="H45" s="53">
        <f t="shared" si="9"/>
        <v>1.1100000000000001</v>
      </c>
      <c r="I45" s="9">
        <v>5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130</v>
      </c>
      <c r="G46" s="5">
        <f>SUM(G42:G45)</f>
        <v>75</v>
      </c>
      <c r="H46" s="6">
        <f>IF(G46=0,0,ROUNDDOWN(F46/G46,2))</f>
        <v>1.73</v>
      </c>
      <c r="I46" s="46">
        <f>MAX(I42:I45)</f>
        <v>11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5" priority="16" operator="containsText" text="PR">
      <formula>NOT(ISERROR(SEARCH("PR",D14)))</formula>
    </cfRule>
  </conditionalFormatting>
  <conditionalFormatting sqref="D21:D25 D28:D32 D35:D39 D42:D46 D49:D53">
    <cfRule type="containsText" dxfId="4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6120-22C3-41C6-B8D7-00A08E8DA6B2}">
  <dimension ref="A1:T188"/>
  <sheetViews>
    <sheetView zoomScale="70" zoomScaleNormal="70" workbookViewId="0">
      <pane ySplit="12" topLeftCell="A13" activePane="bottomLeft" state="frozen"/>
      <selection pane="bottomLeft" activeCell="B48" sqref="B4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1044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1095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1096</v>
      </c>
      <c r="D11" s="83">
        <v>2.2999999999999998</v>
      </c>
      <c r="E11" s="83"/>
      <c r="F11" s="44">
        <v>40</v>
      </c>
      <c r="G11" s="42"/>
      <c r="H11" s="45">
        <v>1.75</v>
      </c>
      <c r="I11" s="45">
        <v>2.5</v>
      </c>
      <c r="J11" s="58">
        <v>3.5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9767</v>
      </c>
      <c r="C13" s="30" t="str">
        <f>IF($B13="","(Naam Speler)",VLOOKUP($B13,LEDEN!$B:$G,5,FALSE))</f>
        <v>VANHULLE Chris</v>
      </c>
      <c r="D13" s="29" t="str">
        <f>IF($B13="","(Club)",VLOOKUP($B13,LEDEN!$B:$G,3,FALSE))</f>
        <v>K.GHOK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6080</v>
      </c>
      <c r="C20" s="30" t="str">
        <f>IF($B20="","(Naam Speler)",VLOOKUP($B20,LEDEN!$B:$G,5,FALSE))</f>
        <v>ROELS Jan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1102</v>
      </c>
      <c r="C27" s="30" t="str">
        <f>IF($B27="","(Naam Speler)",VLOOKUP($B27,LEDEN!$B:$G,5,FALSE))</f>
        <v>CALLIAUW Ludo</v>
      </c>
      <c r="D27" s="29" t="str">
        <f>IF($B27="","(Club)",VLOOKUP($B27,LEDEN!$B:$G,3,FALSE))</f>
        <v>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8002</v>
      </c>
      <c r="C34" s="30" t="str">
        <f>IF($B34="","(Naam Speler)",VLOOKUP($B34,LEDEN!$B:$G,5,FALSE))</f>
        <v>MAES Pascal</v>
      </c>
      <c r="D34" s="29" t="str">
        <f>IF($B34="","(Club)",VLOOKUP($B34,LEDEN!$B:$G,3,FALSE))</f>
        <v>OS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9414</v>
      </c>
      <c r="C41" s="30" t="str">
        <f>IF($B41="","(Naam Speler)",VLOOKUP($B41,LEDEN!$B:$G,5,FALSE))</f>
        <v>EUSSEN Gerardus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35:J39"/>
    <mergeCell ref="B39:C39"/>
    <mergeCell ref="J42:J46"/>
    <mergeCell ref="B46:C46"/>
    <mergeCell ref="J49:J53"/>
    <mergeCell ref="B53:C53"/>
  </mergeCells>
  <conditionalFormatting sqref="D14:D18">
    <cfRule type="containsText" dxfId="3" priority="2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1044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907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920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1049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908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908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908</v>
      </c>
      <c r="F5" s="61" t="s">
        <v>1003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908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908</v>
      </c>
      <c r="F7" s="61" t="s">
        <v>940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908</v>
      </c>
      <c r="F8" s="61" t="s">
        <v>910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908</v>
      </c>
      <c r="F9" s="61" t="s">
        <v>941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908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908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908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908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908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908</v>
      </c>
      <c r="F15" s="61" t="s">
        <v>942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908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908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911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911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911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911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911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911</v>
      </c>
      <c r="F23" s="61" t="s">
        <v>1046</v>
      </c>
    </row>
    <row r="24" spans="2:7" ht="14.25" customHeight="1" x14ac:dyDescent="0.25">
      <c r="B24" s="60">
        <v>7102</v>
      </c>
      <c r="C24" s="60" t="s">
        <v>945</v>
      </c>
      <c r="D24" s="60" t="s">
        <v>946</v>
      </c>
      <c r="E24" s="60" t="s">
        <v>947</v>
      </c>
      <c r="F24" s="61" t="s">
        <v>948</v>
      </c>
      <c r="G24" s="60" t="s">
        <v>867</v>
      </c>
    </row>
    <row r="25" spans="2:7" ht="14.25" customHeight="1" x14ac:dyDescent="0.25">
      <c r="B25" s="60">
        <v>9283</v>
      </c>
      <c r="C25" s="60" t="s">
        <v>945</v>
      </c>
      <c r="D25" s="60" t="s">
        <v>946</v>
      </c>
      <c r="E25" s="60" t="s">
        <v>947</v>
      </c>
      <c r="F25" s="61" t="s">
        <v>541</v>
      </c>
    </row>
    <row r="26" spans="2:7" ht="14.25" customHeight="1" x14ac:dyDescent="0.25">
      <c r="B26" s="60">
        <v>4341</v>
      </c>
      <c r="C26" s="60" t="s">
        <v>945</v>
      </c>
      <c r="D26" s="60" t="s">
        <v>946</v>
      </c>
      <c r="E26" s="60" t="s">
        <v>947</v>
      </c>
      <c r="F26" s="61" t="s">
        <v>646</v>
      </c>
    </row>
    <row r="27" spans="2:7" ht="14.25" customHeight="1" x14ac:dyDescent="0.25">
      <c r="B27" s="60">
        <v>7130</v>
      </c>
      <c r="C27" s="60" t="s">
        <v>945</v>
      </c>
      <c r="D27" s="60" t="s">
        <v>946</v>
      </c>
      <c r="E27" s="60" t="s">
        <v>947</v>
      </c>
      <c r="F27" s="61" t="s">
        <v>995</v>
      </c>
    </row>
    <row r="28" spans="2:7" ht="14.25" customHeight="1" x14ac:dyDescent="0.25">
      <c r="B28" s="60">
        <v>2211</v>
      </c>
      <c r="C28" s="60" t="s">
        <v>945</v>
      </c>
      <c r="D28" s="60" t="s">
        <v>946</v>
      </c>
      <c r="E28" s="60" t="s">
        <v>947</v>
      </c>
      <c r="F28" s="61" t="s">
        <v>581</v>
      </c>
    </row>
    <row r="29" spans="2:7" ht="14.25" customHeight="1" x14ac:dyDescent="0.25">
      <c r="B29" s="60">
        <v>6767</v>
      </c>
      <c r="C29" s="60" t="s">
        <v>945</v>
      </c>
      <c r="D29" s="60" t="s">
        <v>946</v>
      </c>
      <c r="E29" s="60" t="s">
        <v>947</v>
      </c>
      <c r="F29" s="61" t="s">
        <v>1004</v>
      </c>
    </row>
    <row r="30" spans="2:7" ht="14.25" customHeight="1" x14ac:dyDescent="0.25">
      <c r="B30" s="60">
        <v>6769</v>
      </c>
      <c r="C30" s="60" t="s">
        <v>945</v>
      </c>
      <c r="D30" s="60" t="s">
        <v>946</v>
      </c>
      <c r="E30" s="60" t="s">
        <v>947</v>
      </c>
      <c r="F30" s="61" t="s">
        <v>1005</v>
      </c>
    </row>
    <row r="31" spans="2:7" ht="14.25" customHeight="1" x14ac:dyDescent="0.25">
      <c r="B31" s="60">
        <v>2218</v>
      </c>
      <c r="C31" s="60" t="s">
        <v>945</v>
      </c>
      <c r="D31" s="60" t="s">
        <v>946</v>
      </c>
      <c r="E31" s="60" t="s">
        <v>947</v>
      </c>
      <c r="F31" s="61" t="s">
        <v>949</v>
      </c>
    </row>
    <row r="32" spans="2:7" ht="14.25" customHeight="1" x14ac:dyDescent="0.25">
      <c r="B32" s="60">
        <v>7090</v>
      </c>
      <c r="C32" s="60" t="s">
        <v>945</v>
      </c>
      <c r="D32" s="60" t="s">
        <v>946</v>
      </c>
      <c r="E32" s="60" t="s">
        <v>947</v>
      </c>
      <c r="F32" s="61" t="s">
        <v>950</v>
      </c>
    </row>
    <row r="33" spans="2:7" ht="14.25" customHeight="1" x14ac:dyDescent="0.25">
      <c r="B33" s="60">
        <v>7132</v>
      </c>
      <c r="C33" s="60" t="s">
        <v>945</v>
      </c>
      <c r="D33" s="60" t="s">
        <v>946</v>
      </c>
      <c r="E33" s="60" t="s">
        <v>947</v>
      </c>
      <c r="F33" s="61" t="s">
        <v>997</v>
      </c>
    </row>
    <row r="34" spans="2:7" ht="14.25" customHeight="1" x14ac:dyDescent="0.25">
      <c r="B34" s="60">
        <v>6088</v>
      </c>
      <c r="C34" s="60" t="s">
        <v>945</v>
      </c>
      <c r="D34" s="60" t="s">
        <v>946</v>
      </c>
      <c r="E34" s="60" t="s">
        <v>947</v>
      </c>
      <c r="F34" s="61" t="s">
        <v>737</v>
      </c>
    </row>
    <row r="35" spans="2:7" ht="14.25" customHeight="1" x14ac:dyDescent="0.25">
      <c r="B35" s="60">
        <v>6777</v>
      </c>
      <c r="C35" s="60" t="s">
        <v>945</v>
      </c>
      <c r="D35" s="60" t="s">
        <v>946</v>
      </c>
      <c r="E35" s="60" t="s">
        <v>947</v>
      </c>
      <c r="F35" s="61" t="s">
        <v>1006</v>
      </c>
    </row>
    <row r="36" spans="2:7" ht="14.25" customHeight="1" x14ac:dyDescent="0.25">
      <c r="B36" s="60">
        <v>1414</v>
      </c>
      <c r="C36" s="60" t="s">
        <v>945</v>
      </c>
      <c r="D36" s="60" t="s">
        <v>946</v>
      </c>
      <c r="E36" s="60" t="s">
        <v>947</v>
      </c>
      <c r="F36" s="61" t="s">
        <v>561</v>
      </c>
    </row>
    <row r="37" spans="2:7" ht="14.25" customHeight="1" x14ac:dyDescent="0.25">
      <c r="B37" s="60">
        <v>6778</v>
      </c>
      <c r="C37" s="60" t="s">
        <v>945</v>
      </c>
      <c r="D37" s="60" t="s">
        <v>946</v>
      </c>
      <c r="E37" s="60" t="s">
        <v>947</v>
      </c>
      <c r="F37" s="61" t="s">
        <v>1007</v>
      </c>
    </row>
    <row r="38" spans="2:7" ht="14.25" customHeight="1" x14ac:dyDescent="0.25">
      <c r="B38" s="60">
        <v>4301</v>
      </c>
      <c r="C38" s="60" t="s">
        <v>945</v>
      </c>
      <c r="D38" s="60" t="s">
        <v>946</v>
      </c>
      <c r="E38" s="60" t="s">
        <v>947</v>
      </c>
      <c r="F38" s="61" t="s">
        <v>718</v>
      </c>
    </row>
    <row r="39" spans="2:7" ht="14.25" customHeight="1" x14ac:dyDescent="0.25">
      <c r="B39" s="60">
        <v>6039</v>
      </c>
      <c r="C39" s="60" t="s">
        <v>945</v>
      </c>
      <c r="D39" s="60" t="s">
        <v>946</v>
      </c>
      <c r="E39" s="60" t="s">
        <v>947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945</v>
      </c>
      <c r="D40" s="60" t="s">
        <v>946</v>
      </c>
      <c r="E40" s="60" t="s">
        <v>947</v>
      </c>
      <c r="F40" s="61" t="s">
        <v>740</v>
      </c>
    </row>
    <row r="41" spans="2:7" ht="14.25" customHeight="1" x14ac:dyDescent="0.25">
      <c r="B41" s="60">
        <v>4320</v>
      </c>
      <c r="C41" s="60" t="s">
        <v>945</v>
      </c>
      <c r="D41" s="60" t="s">
        <v>946</v>
      </c>
      <c r="E41" s="60" t="s">
        <v>947</v>
      </c>
      <c r="F41" s="61" t="s">
        <v>741</v>
      </c>
    </row>
    <row r="42" spans="2:7" ht="14.25" customHeight="1" x14ac:dyDescent="0.25">
      <c r="B42" s="60">
        <v>7091</v>
      </c>
      <c r="C42" s="60" t="s">
        <v>945</v>
      </c>
      <c r="D42" s="60" t="s">
        <v>946</v>
      </c>
      <c r="E42" s="60" t="s">
        <v>947</v>
      </c>
      <c r="F42" s="61" t="s">
        <v>952</v>
      </c>
    </row>
    <row r="43" spans="2:7" ht="14.25" customHeight="1" x14ac:dyDescent="0.25">
      <c r="B43" s="62">
        <v>6454</v>
      </c>
      <c r="C43" s="60" t="s">
        <v>945</v>
      </c>
      <c r="D43" s="60" t="s">
        <v>946</v>
      </c>
      <c r="E43" s="60" t="s">
        <v>947</v>
      </c>
      <c r="F43" s="61" t="s">
        <v>745</v>
      </c>
    </row>
    <row r="44" spans="2:7" ht="14.25" customHeight="1" x14ac:dyDescent="0.25">
      <c r="B44" s="60">
        <v>7096</v>
      </c>
      <c r="C44" s="60" t="s">
        <v>945</v>
      </c>
      <c r="D44" s="60" t="s">
        <v>946</v>
      </c>
      <c r="E44" s="60" t="s">
        <v>947</v>
      </c>
      <c r="F44" s="61" t="s">
        <v>953</v>
      </c>
    </row>
    <row r="45" spans="2:7" ht="14.25" customHeight="1" x14ac:dyDescent="0.25">
      <c r="B45" s="60">
        <v>4352</v>
      </c>
      <c r="C45" s="60" t="s">
        <v>945</v>
      </c>
      <c r="D45" s="60" t="s">
        <v>946</v>
      </c>
      <c r="E45" s="60" t="s">
        <v>947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912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912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912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912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912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912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912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912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912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912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912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912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912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912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912</v>
      </c>
      <c r="F71" s="61" t="s">
        <v>1045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912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912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912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912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912</v>
      </c>
      <c r="F76" s="61" t="s">
        <v>1009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912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1010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1002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913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913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913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913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913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913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913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913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913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913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913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1011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1011</v>
      </c>
      <c r="F96" s="61" t="s">
        <v>958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1011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1011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1011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1011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1011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1011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914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914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914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914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914</v>
      </c>
      <c r="F107" s="61" t="s">
        <v>1012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914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914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914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914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914</v>
      </c>
      <c r="F112" s="61" t="s">
        <v>1013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914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914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914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914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914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914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914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914</v>
      </c>
      <c r="F120" s="61" t="s">
        <v>960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914</v>
      </c>
      <c r="F121" s="61" t="s">
        <v>1014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914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914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914</v>
      </c>
      <c r="F124" s="61" t="s">
        <v>961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914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914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914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914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914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914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914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914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914</v>
      </c>
      <c r="F133" s="61" t="s">
        <v>1015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914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914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914</v>
      </c>
      <c r="F136" s="61" t="s">
        <v>203</v>
      </c>
      <c r="G136" s="60" t="s">
        <v>1019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914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914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914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914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914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914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914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914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914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914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914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914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915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915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915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915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915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915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915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915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915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915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915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915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915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915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917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917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917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917</v>
      </c>
      <c r="F166" s="61" t="s">
        <v>1016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917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917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917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917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917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917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917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917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917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917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917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917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917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917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917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917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917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917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917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917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917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917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917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917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917</v>
      </c>
      <c r="F191" s="61" t="s">
        <v>964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917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917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918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918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918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918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918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918</v>
      </c>
      <c r="F199" s="61" t="s">
        <v>1017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918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918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918</v>
      </c>
      <c r="F202" s="61" t="s">
        <v>1018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918</v>
      </c>
      <c r="F203" s="61" t="s">
        <v>965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918</v>
      </c>
      <c r="F204" s="61" t="s">
        <v>966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920</v>
      </c>
      <c r="F205" s="61" t="s">
        <v>967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920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920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920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920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920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920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920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920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920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920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920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920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920</v>
      </c>
      <c r="F218" s="61" t="s">
        <v>1020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920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920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920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920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920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920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920</v>
      </c>
      <c r="F225" s="61" t="s">
        <v>921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920</v>
      </c>
      <c r="F226" s="61" t="s">
        <v>922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920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920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920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920</v>
      </c>
      <c r="F230" s="61" t="s">
        <v>1021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920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920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920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923</v>
      </c>
      <c r="F234" s="61" t="s">
        <v>971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923</v>
      </c>
      <c r="F235" s="61" t="s">
        <v>973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923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923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923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1022</v>
      </c>
      <c r="E239" s="60" t="s">
        <v>933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1022</v>
      </c>
      <c r="E240" s="60" t="s">
        <v>933</v>
      </c>
      <c r="F240" s="61" t="s">
        <v>983</v>
      </c>
    </row>
    <row r="241" spans="2:7" ht="14.25" customHeight="1" x14ac:dyDescent="0.25">
      <c r="B241" s="60">
        <v>6710</v>
      </c>
      <c r="C241" s="60" t="s">
        <v>896</v>
      </c>
      <c r="D241" s="60" t="s">
        <v>1022</v>
      </c>
      <c r="E241" s="60" t="s">
        <v>933</v>
      </c>
      <c r="F241" s="61" t="s">
        <v>1023</v>
      </c>
    </row>
    <row r="242" spans="2:7" ht="14.25" customHeight="1" x14ac:dyDescent="0.25">
      <c r="B242" s="60">
        <v>9780</v>
      </c>
      <c r="C242" s="60" t="s">
        <v>896</v>
      </c>
      <c r="D242" s="60" t="s">
        <v>1022</v>
      </c>
      <c r="E242" s="60" t="s">
        <v>933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1022</v>
      </c>
      <c r="E243" s="60" t="s">
        <v>933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1022</v>
      </c>
      <c r="E244" s="60" t="s">
        <v>933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1022</v>
      </c>
      <c r="E245" s="60" t="s">
        <v>933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1022</v>
      </c>
      <c r="E246" s="60" t="s">
        <v>933</v>
      </c>
      <c r="F246" s="61" t="s">
        <v>1024</v>
      </c>
    </row>
    <row r="247" spans="2:7" ht="14.25" customHeight="1" x14ac:dyDescent="0.25">
      <c r="B247" s="60">
        <v>9777</v>
      </c>
      <c r="C247" s="60" t="s">
        <v>896</v>
      </c>
      <c r="D247" s="60" t="s">
        <v>1022</v>
      </c>
      <c r="E247" s="60" t="s">
        <v>933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1022</v>
      </c>
      <c r="E248" s="60" t="s">
        <v>933</v>
      </c>
      <c r="F248" s="61" t="s">
        <v>1025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924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924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924</v>
      </c>
      <c r="F251" s="61" t="s">
        <v>1001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924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924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924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924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924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924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924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924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924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924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924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924</v>
      </c>
      <c r="F263" s="61" t="s">
        <v>925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924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924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924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924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924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924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924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924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926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926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926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926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926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926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926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926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926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926</v>
      </c>
      <c r="F281" s="61" t="s">
        <v>954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926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926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926</v>
      </c>
      <c r="F284" s="61" t="s">
        <v>955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926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926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926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926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926</v>
      </c>
      <c r="F289" s="61" t="s">
        <v>1026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926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926</v>
      </c>
      <c r="F291" s="61" t="s">
        <v>1027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926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926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926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926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926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926</v>
      </c>
      <c r="F297" s="61" t="s">
        <v>975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926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926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927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927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927</v>
      </c>
      <c r="F302" s="61" t="s">
        <v>976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927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927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927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927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927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927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927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927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927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927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927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927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927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927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928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928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928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928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928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928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928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928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928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928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928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928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928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928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929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929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929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929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929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929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929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929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929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929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929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929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929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929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929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929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930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930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930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930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930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930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930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930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930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930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930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930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930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930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930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930</v>
      </c>
      <c r="F362" s="61" t="s">
        <v>978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930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930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930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930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930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930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930</v>
      </c>
      <c r="F369" s="61" t="s">
        <v>1029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930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930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930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930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930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930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930</v>
      </c>
      <c r="F376" s="61" t="s">
        <v>1030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930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930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930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930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930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930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930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930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931</v>
      </c>
      <c r="F385" s="61" t="s">
        <v>1031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931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931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931</v>
      </c>
      <c r="F388" s="61" t="s">
        <v>981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931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931</v>
      </c>
      <c r="F390" s="61" t="s">
        <v>982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931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931</v>
      </c>
      <c r="F392" s="61" t="s">
        <v>932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931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931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931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931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934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934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934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934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934</v>
      </c>
      <c r="F401" s="61" t="s">
        <v>984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934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934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934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934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934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934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934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934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934</v>
      </c>
      <c r="F410" s="61" t="s">
        <v>985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934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934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934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934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934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934</v>
      </c>
      <c r="F416" s="61" t="s">
        <v>986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934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934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934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934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934</v>
      </c>
      <c r="F421" s="61" t="s">
        <v>1028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934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934</v>
      </c>
      <c r="F423" s="61" t="s">
        <v>1032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934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935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935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935</v>
      </c>
      <c r="F427" s="61" t="s">
        <v>987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935</v>
      </c>
      <c r="F428" s="61" t="s">
        <v>988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935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935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935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935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935</v>
      </c>
      <c r="F433" s="61" t="s">
        <v>989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935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935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935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935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937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937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937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937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937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937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937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937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937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937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937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937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937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937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937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937</v>
      </c>
      <c r="F453" s="61" t="s">
        <v>1034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937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937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937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937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937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937</v>
      </c>
      <c r="F459" s="61" t="s">
        <v>1047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937</v>
      </c>
      <c r="F460" s="61" t="s">
        <v>992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938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938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938</v>
      </c>
      <c r="F463" s="61" t="s">
        <v>993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938</v>
      </c>
      <c r="F464" s="61" t="s">
        <v>994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938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938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938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938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938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938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938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939</v>
      </c>
      <c r="F472" s="61" t="s">
        <v>1036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939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939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939</v>
      </c>
      <c r="F475" s="61" t="s">
        <v>1037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939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939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939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939</v>
      </c>
      <c r="F479" s="61" t="s">
        <v>1048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939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939</v>
      </c>
      <c r="F481" s="61" t="s">
        <v>1038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939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939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939</v>
      </c>
      <c r="F484" s="61" t="s">
        <v>1039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939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939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939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939</v>
      </c>
      <c r="F488" s="61" t="s">
        <v>998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939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939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939</v>
      </c>
      <c r="F491" s="61" t="s">
        <v>1040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1041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1041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1041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1041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1041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1041</v>
      </c>
      <c r="F497" s="61" t="s">
        <v>979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1041</v>
      </c>
      <c r="F498" s="61" t="s">
        <v>936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1041</v>
      </c>
      <c r="F499" s="61" t="s">
        <v>1042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916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972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968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974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909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1019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963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1000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977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990</v>
      </c>
    </row>
    <row r="748" spans="2:6" ht="14.25" customHeight="1" x14ac:dyDescent="0.25">
      <c r="B748" s="60">
        <v>7301</v>
      </c>
      <c r="F748" s="61" t="s">
        <v>996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943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951</v>
      </c>
    </row>
    <row r="767" spans="2:6" ht="14.25" customHeight="1" x14ac:dyDescent="0.25">
      <c r="B767" s="60">
        <v>7185</v>
      </c>
      <c r="F767" s="61" t="s">
        <v>944</v>
      </c>
    </row>
    <row r="768" spans="2:6" ht="14.25" customHeight="1" x14ac:dyDescent="0.25">
      <c r="B768" s="60">
        <v>7072</v>
      </c>
      <c r="F768" s="61" t="s">
        <v>980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969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1008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956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957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962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1033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959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1035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991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999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1043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970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919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8</vt:i4>
      </vt:variant>
    </vt:vector>
  </HeadingPairs>
  <TitlesOfParts>
    <vt:vector size="12" baseType="lpstr">
      <vt:lpstr>Klassieke discipline</vt:lpstr>
      <vt:lpstr>Klassieke discipline (2)</vt:lpstr>
      <vt:lpstr>Drieband</vt:lpstr>
      <vt:lpstr>LEDEN</vt:lpstr>
      <vt:lpstr>Drieband!Afdrukbereik</vt:lpstr>
      <vt:lpstr>'Klassieke discipline'!Afdrukbereik</vt:lpstr>
      <vt:lpstr>'Klassieke discipline (2)'!Afdrukbereik</vt:lpstr>
      <vt:lpstr>LEDEN!Afdrukbereik</vt:lpstr>
      <vt:lpstr>Drieband!Afdruktitels</vt:lpstr>
      <vt:lpstr>'Klassieke discipline'!Afdruktitels</vt:lpstr>
      <vt:lpstr>'Klassieke discipline (2)'!Afdruktitels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2024-10-31T20:29:50Z</cp:lastPrinted>
  <dcterms:created xsi:type="dcterms:W3CDTF">2020-03-24T15:39:01Z</dcterms:created>
  <dcterms:modified xsi:type="dcterms:W3CDTF">2024-11-02T08:50:06Z</dcterms:modified>
</cp:coreProperties>
</file>