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<sst xmlns="http://schemas.openxmlformats.org/spreadsheetml/2006/main" count="78" uniqueCount="28">
  <si>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</si>
  <si>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</si>
  <si>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</si>
  <si>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</si>
  <si>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</si>
  <si>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</si>
  <si>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</si>
  <si>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</si>
  <si>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</si>
  <si>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</si>
  <si>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</si>
  <si>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</si>
  <si>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</si>
  <si>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</si>
  <si>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</si>
  <si>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</si>
  <si>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19/10/2014                                                       </t>
  </si>
  <si>
    <t>Club:  BC Sleepbootje</t>
  </si>
  <si>
    <t>GOETKINT Martine</t>
  </si>
  <si>
    <t>BC Sleepbootje</t>
  </si>
  <si>
    <t>ROSIER Nick</t>
  </si>
  <si>
    <t>VAN CRAENENBROECK Theo</t>
  </si>
  <si>
    <t>DE RUYTE Yvan</t>
  </si>
  <si>
    <t>Kon. Sint-Niklase B.A.</t>
  </si>
  <si>
    <t>VERGULT François</t>
  </si>
  <si>
    <t>VFF</t>
  </si>
  <si>
    <r>
      <rPr>
        <b/>
        <sz val="10"/>
        <rFont val="Arial"/>
        <family val="2"/>
      </rPr>
      <t>VAN CRAENENBROECK Theo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</si>
  <si>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27 / 28 december in district </t>
    </r>
    <r>
      <rPr>
        <b/>
        <sz val="10"/>
        <rFont val="Arial"/>
        <family val="2"/>
      </rPr>
      <t>ZW-Vlaanderen.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</si>
</sst>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i/>
      <sz val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K51" sqref="K51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6">
        <v>40</v>
      </c>
      <c r="E9" s="30"/>
      <c r="F9" s="57" t="s">
        <v>15</v>
      </c>
      <c r="G9" s="58"/>
      <c r="H9" s="59">
        <v>1.82</v>
      </c>
      <c r="I9" s="60"/>
      <c r="J9" s="60" t="s">
        <v>11</v>
      </c>
      <c r="K9" s="61">
        <v>2.5</v>
      </c>
      <c r="L9" s="62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48" t="s">
        <v>0</v>
      </c>
      <c r="B13" s="20" t="s">
        <v>21</v>
      </c>
      <c r="C13" s="20"/>
      <c r="D13" s="20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8133</v>
      </c>
    </row>
    <row r="14" ht="7.5" customHeight="1"/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</row>
    <row r="16" spans="2:15" ht="12.75" customHeight="1">
      <c r="B16" s="28">
        <v>1</v>
      </c>
      <c r="C16" s="29" t="str">
        <f>B31</f>
        <v>DE RUYTE Yvan</v>
      </c>
      <c r="D16" s="30"/>
      <c r="E16" s="31" t="str">
        <f>IF(I16&lt;H9,"OG",IF(I16&gt;=K9,"PROM","MG"))</f>
        <v>MG</v>
      </c>
      <c r="F16" s="28">
        <v>2</v>
      </c>
      <c r="G16" s="28">
        <v>40</v>
      </c>
      <c r="H16" s="28">
        <v>19</v>
      </c>
      <c r="I16" s="33">
        <f>ROUNDDOWN(G16/H16,2)</f>
        <v>2.1</v>
      </c>
      <c r="J16" s="34">
        <f>TRUNC(I16*7/8,2)</f>
        <v>1.83</v>
      </c>
      <c r="K16" s="28">
        <v>9</v>
      </c>
      <c r="L16" s="66">
        <v>1</v>
      </c>
      <c r="O16" s="18"/>
    </row>
    <row r="17" spans="2:12" ht="12.75" customHeight="1">
      <c r="B17" s="28">
        <v>2</v>
      </c>
      <c r="C17" s="29" t="str">
        <f>B40</f>
        <v>GOETKINT Martine</v>
      </c>
      <c r="D17" s="30"/>
      <c r="E17" s="31" t="str">
        <f>IF(I17&lt;H9,"OG",IF(I17&gt;=K9,"PROM","MG"))</f>
        <v>OG</v>
      </c>
      <c r="F17" s="28">
        <v>0</v>
      </c>
      <c r="G17" s="28">
        <v>35</v>
      </c>
      <c r="H17" s="28">
        <v>28</v>
      </c>
      <c r="I17" s="33">
        <f>ROUNDDOWN(G17/H17,2)</f>
        <v>1.25</v>
      </c>
      <c r="J17" s="34">
        <f>TRUNC(I17*7/8,2)</f>
        <v>1.09</v>
      </c>
      <c r="K17" s="28">
        <v>8</v>
      </c>
      <c r="L17" s="67"/>
    </row>
    <row r="18" spans="2:12" ht="12.75" customHeight="1">
      <c r="B18" s="28">
        <v>3</v>
      </c>
      <c r="C18" s="29" t="str">
        <f>B22</f>
        <v>ROSIER Nick</v>
      </c>
      <c r="D18" s="30"/>
      <c r="E18" s="31" t="str">
        <f>IF(I18&lt;H9,"OG",IF(I18&gt;=K9,"PROM","MG"))</f>
        <v>PROM</v>
      </c>
      <c r="F18" s="28">
        <v>2</v>
      </c>
      <c r="G18" s="28">
        <v>40</v>
      </c>
      <c r="H18" s="28">
        <v>15</v>
      </c>
      <c r="I18" s="33">
        <f>ROUNDDOWN(G18/H18,2)</f>
        <v>2.66</v>
      </c>
      <c r="J18" s="34">
        <f>TRUNC(I18*7/8,2)</f>
        <v>2.32</v>
      </c>
      <c r="K18" s="28">
        <v>8</v>
      </c>
      <c r="L18" s="67"/>
    </row>
    <row r="19" spans="2:12" ht="12.75" customHeight="1">
      <c r="B19" s="28">
        <v>4</v>
      </c>
      <c r="C19" s="29" t="str">
        <f>B22</f>
        <v>ROSIER Nick</v>
      </c>
      <c r="D19" s="30"/>
      <c r="E19" s="31" t="str">
        <f>IF(I19&lt;H9,"OG",IF(I19&gt;=K9,"PROM","MG"))</f>
        <v>PROM</v>
      </c>
      <c r="F19" s="28">
        <v>2</v>
      </c>
      <c r="G19" s="28">
        <v>40</v>
      </c>
      <c r="H19" s="28">
        <v>11</v>
      </c>
      <c r="I19" s="33">
        <f>ROUNDDOWN(G19/H19,2)</f>
        <v>3.63</v>
      </c>
      <c r="J19" s="34">
        <f>TRUNC(I19*7/8,2)</f>
        <v>3.17</v>
      </c>
      <c r="K19" s="28">
        <v>9</v>
      </c>
      <c r="L19" s="67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155</v>
      </c>
      <c r="H20" s="40">
        <f>H16+H17+H18+H19</f>
        <v>73</v>
      </c>
      <c r="I20" s="41">
        <f>ROUNDDOWN(G20/H20,2)</f>
        <v>2.12</v>
      </c>
      <c r="J20" s="42">
        <f>TRUNC(I20*7/8,2)</f>
        <v>1.85</v>
      </c>
      <c r="K20" s="40">
        <f>MAX(K16:K19)</f>
        <v>9</v>
      </c>
      <c r="L20" s="68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20</v>
      </c>
      <c r="C22" s="19"/>
      <c r="D22" s="19"/>
      <c r="E22" s="19"/>
      <c r="F22" s="21" t="s">
        <v>1</v>
      </c>
      <c r="G22" s="44" t="s">
        <v>19</v>
      </c>
      <c r="H22" s="22"/>
      <c r="I22" s="23"/>
      <c r="J22" s="23"/>
      <c r="K22" s="24" t="s">
        <v>2</v>
      </c>
      <c r="L22" s="45">
        <v>9441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tr">
        <f>B40</f>
        <v>GOETKINT Martine</v>
      </c>
      <c r="D25" s="30"/>
      <c r="E25" s="31" t="str">
        <f>IF(I25&lt;H9,"OG",IF(I25&gt;=K9,"PROM","MG"))</f>
        <v>MG</v>
      </c>
      <c r="F25" s="28">
        <v>2</v>
      </c>
      <c r="G25" s="28">
        <v>40</v>
      </c>
      <c r="H25" s="28">
        <v>20</v>
      </c>
      <c r="I25" s="33">
        <f>ROUNDDOWN(G25/H25,2)</f>
        <v>2</v>
      </c>
      <c r="J25" s="34">
        <f>TRUNC(I25*7/8,2)</f>
        <v>1.75</v>
      </c>
      <c r="K25" s="28">
        <v>10</v>
      </c>
      <c r="L25" s="66">
        <v>2</v>
      </c>
    </row>
    <row r="26" spans="2:12" ht="12.75" customHeight="1">
      <c r="B26" s="28">
        <v>2</v>
      </c>
      <c r="C26" s="29" t="str">
        <f>B31</f>
        <v>DE RUYTE Yvan</v>
      </c>
      <c r="D26" s="30"/>
      <c r="E26" s="31" t="str">
        <f>IF(I26&lt;H9,"OG",IF(I26&gt;=K9,"PROM","MG"))</f>
        <v>PROM</v>
      </c>
      <c r="F26" s="28">
        <v>2</v>
      </c>
      <c r="G26" s="28">
        <v>40</v>
      </c>
      <c r="H26" s="28">
        <v>13</v>
      </c>
      <c r="I26" s="33">
        <f>ROUNDDOWN(G26/H26,2)</f>
        <v>3.07</v>
      </c>
      <c r="J26" s="34">
        <f>TRUNC(I26*7/8,2)</f>
        <v>2.68</v>
      </c>
      <c r="K26" s="28">
        <v>9</v>
      </c>
      <c r="L26" s="67"/>
    </row>
    <row r="27" spans="2:12" ht="12.75" customHeight="1">
      <c r="B27" s="28">
        <v>3</v>
      </c>
      <c r="C27" s="29" t="str">
        <f>B13</f>
        <v>VAN CRAENENBROECK Theo</v>
      </c>
      <c r="D27" s="30"/>
      <c r="E27" s="31" t="str">
        <f>IF(I27&lt;H9,"OG",IF(I27&gt;=K9,"PROM","MG"))</f>
        <v>MG</v>
      </c>
      <c r="F27" s="28">
        <v>0</v>
      </c>
      <c r="G27" s="28">
        <v>36</v>
      </c>
      <c r="H27" s="28">
        <v>15</v>
      </c>
      <c r="I27" s="33">
        <f>ROUNDDOWN(G27/H27,2)</f>
        <v>2.4</v>
      </c>
      <c r="J27" s="34">
        <f>TRUNC(I27*7/8,2)</f>
        <v>2.1</v>
      </c>
      <c r="K27" s="28">
        <v>15</v>
      </c>
      <c r="L27" s="67"/>
    </row>
    <row r="28" spans="2:12" ht="12.75" customHeight="1">
      <c r="B28" s="36">
        <v>4</v>
      </c>
      <c r="C28" s="29" t="str">
        <f>B13</f>
        <v>VAN CRAENENBROECK Theo</v>
      </c>
      <c r="D28" s="30"/>
      <c r="E28" s="47" t="str">
        <f>IF(I28&lt;H9,"OG",IF(I28&gt;=K9,"PROM","MG"))</f>
        <v>PROM</v>
      </c>
      <c r="F28" s="28">
        <v>0</v>
      </c>
      <c r="G28" s="28">
        <v>36</v>
      </c>
      <c r="H28" s="28">
        <v>11</v>
      </c>
      <c r="I28" s="33">
        <f>ROUNDDOWN(G28/H28,2)</f>
        <v>3.27</v>
      </c>
      <c r="J28" s="34">
        <f>TRUNC(I28*7/8,2)</f>
        <v>2.86</v>
      </c>
      <c r="K28" s="28">
        <v>17</v>
      </c>
      <c r="L28" s="67"/>
    </row>
    <row r="29" spans="1:14" ht="12.75" customHeight="1">
      <c r="A29" s="18"/>
      <c r="B29" s="37"/>
      <c r="C29" s="18" t="str">
        <f>IF(I29&lt;H9,"OG",IF(I29&gt;=K9,"PROM","MG"))</f>
        <v>PROM</v>
      </c>
      <c r="D29" s="38"/>
      <c r="E29" s="39" t="s">
        <v>3</v>
      </c>
      <c r="F29" s="40">
        <f>SUM(F25:F28)</f>
        <v>4</v>
      </c>
      <c r="G29" s="40">
        <f>G25+G26+G27+G28</f>
        <v>152</v>
      </c>
      <c r="H29" s="40">
        <f>H25+H26+H27+H28</f>
        <v>59</v>
      </c>
      <c r="I29" s="41">
        <f>ROUNDDOWN(G29/H29,2)</f>
        <v>2.57</v>
      </c>
      <c r="J29" s="42">
        <f>TRUNC(I29*7/8,2)</f>
        <v>2.24</v>
      </c>
      <c r="K29" s="40">
        <f>MAX(K25:K28)</f>
        <v>17</v>
      </c>
      <c r="L29" s="68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19" t="s">
        <v>0</v>
      </c>
      <c r="B31" s="20" t="s">
        <v>22</v>
      </c>
      <c r="C31" s="49"/>
      <c r="D31" s="49"/>
      <c r="E31" s="19"/>
      <c r="F31" s="21" t="s">
        <v>1</v>
      </c>
      <c r="G31" s="44" t="s">
        <v>23</v>
      </c>
      <c r="H31" s="22"/>
      <c r="I31" s="23"/>
      <c r="J31" s="23"/>
      <c r="K31" s="24" t="s">
        <v>2</v>
      </c>
      <c r="L31" s="45">
        <v>4913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6" t="s">
        <v>7</v>
      </c>
      <c r="J33" s="27" t="s">
        <v>14</v>
      </c>
      <c r="K33" s="26" t="s">
        <v>8</v>
      </c>
      <c r="L33" s="26" t="s">
        <v>9</v>
      </c>
    </row>
    <row r="34" spans="2:12" ht="12.75" customHeight="1">
      <c r="B34" s="28">
        <v>1</v>
      </c>
      <c r="C34" s="29" t="str">
        <f>B13</f>
        <v>VAN CRAENENBROECK Theo</v>
      </c>
      <c r="D34" s="30"/>
      <c r="E34" s="31" t="str">
        <f>IF(I34&lt;H9,"OG",IF(I34&gt;=K9,"PROM","MG"))</f>
        <v>MG</v>
      </c>
      <c r="F34" s="28">
        <v>0</v>
      </c>
      <c r="G34" s="28">
        <v>36</v>
      </c>
      <c r="H34" s="28">
        <v>19</v>
      </c>
      <c r="I34" s="33">
        <f>ROUNDDOWN(G34/H34,2)</f>
        <v>1.89</v>
      </c>
      <c r="J34" s="34">
        <f>TRUNC(I34*7/8,2)</f>
        <v>1.65</v>
      </c>
      <c r="K34" s="28">
        <v>7</v>
      </c>
      <c r="L34" s="66">
        <v>3</v>
      </c>
    </row>
    <row r="35" spans="2:12" ht="12.75" customHeight="1">
      <c r="B35" s="28">
        <v>2</v>
      </c>
      <c r="C35" s="29" t="str">
        <f>B22</f>
        <v>ROSIER Nick</v>
      </c>
      <c r="D35" s="30"/>
      <c r="E35" s="31" t="str">
        <f>IF(I35&lt;H9,"OG",IF(I35&gt;=K9,"PROM","MG"))</f>
        <v>PROM</v>
      </c>
      <c r="F35" s="28">
        <v>0</v>
      </c>
      <c r="G35" s="28">
        <v>36</v>
      </c>
      <c r="H35" s="28">
        <v>13</v>
      </c>
      <c r="I35" s="33">
        <f>ROUNDDOWN(G35/H35,2)</f>
        <v>2.76</v>
      </c>
      <c r="J35" s="34">
        <f>TRUNC(I35*7/8,2)</f>
        <v>2.41</v>
      </c>
      <c r="K35" s="28">
        <v>8</v>
      </c>
      <c r="L35" s="67"/>
    </row>
    <row r="36" spans="2:12" ht="12.75" customHeight="1">
      <c r="B36" s="28">
        <v>3</v>
      </c>
      <c r="C36" s="29" t="str">
        <f>B40</f>
        <v>GOETKINT Martine</v>
      </c>
      <c r="D36" s="30"/>
      <c r="E36" s="31" t="str">
        <f>IF(I36&lt;H9,"OG",IF(I36&gt;=K9,"PROM","MG"))</f>
        <v>MG</v>
      </c>
      <c r="F36" s="28">
        <v>0</v>
      </c>
      <c r="G36" s="28">
        <v>35</v>
      </c>
      <c r="H36" s="28">
        <v>15</v>
      </c>
      <c r="I36" s="33">
        <f>ROUNDDOWN(G36/H36,2)</f>
        <v>2.33</v>
      </c>
      <c r="J36" s="34">
        <f>TRUNC(I36*7/8,2)</f>
        <v>2.03</v>
      </c>
      <c r="K36" s="28">
        <v>8</v>
      </c>
      <c r="L36" s="67"/>
    </row>
    <row r="37" spans="2:12" ht="12.75" customHeight="1">
      <c r="B37" s="36">
        <v>4</v>
      </c>
      <c r="C37" s="29" t="str">
        <f>B40</f>
        <v>GOETKINT Martine</v>
      </c>
      <c r="D37" s="30"/>
      <c r="E37" s="31" t="str">
        <f>IF(I37&lt;H9,"OG",IF(I37&gt;=K9,"PROM","MG"))</f>
        <v>OG</v>
      </c>
      <c r="F37" s="28">
        <v>1</v>
      </c>
      <c r="G37" s="28">
        <v>40</v>
      </c>
      <c r="H37" s="28">
        <v>27</v>
      </c>
      <c r="I37" s="33">
        <f>ROUNDDOWN(G37/H37,2)</f>
        <v>1.48</v>
      </c>
      <c r="J37" s="34">
        <f>TRUNC(I37*7/8,2)</f>
        <v>1.29</v>
      </c>
      <c r="K37" s="28">
        <v>6</v>
      </c>
      <c r="L37" s="67"/>
    </row>
    <row r="38" spans="1:17" ht="12.75" customHeight="1">
      <c r="A38" s="18"/>
      <c r="B38" s="37"/>
      <c r="C38" s="18" t="str">
        <f>IF(I38&lt;H9,"OG",IF(I38&gt;=K9,"PROM","MG"))</f>
        <v>MG</v>
      </c>
      <c r="D38" s="38"/>
      <c r="E38" s="39" t="s">
        <v>3</v>
      </c>
      <c r="F38" s="40">
        <f>SUM(F34:F37)</f>
        <v>1</v>
      </c>
      <c r="G38" s="40">
        <f>G34+G35+G36+G37</f>
        <v>147</v>
      </c>
      <c r="H38" s="40">
        <f>H34+H35+H36+H37</f>
        <v>74</v>
      </c>
      <c r="I38" s="41">
        <f>ROUNDDOWN(G38/H38,2)</f>
        <v>1.98</v>
      </c>
      <c r="J38" s="42">
        <f>TRUNC(I38*7/8,2)</f>
        <v>1.73</v>
      </c>
      <c r="K38" s="40">
        <f>MAX(K34:K37)</f>
        <v>8</v>
      </c>
      <c r="L38" s="68"/>
      <c r="M38" s="3"/>
      <c r="Q38" s="1" t="s">
        <v>12</v>
      </c>
    </row>
    <row r="39" spans="1:13" ht="7.5" customHeight="1" thickBot="1">
      <c r="A39" s="18"/>
      <c r="B39" s="37"/>
      <c r="C39" s="18"/>
      <c r="D39" s="18"/>
      <c r="E39" s="18"/>
      <c r="F39" s="18"/>
      <c r="G39" s="18"/>
      <c r="H39" s="14"/>
      <c r="I39" s="17"/>
      <c r="J39" s="50"/>
      <c r="K39" s="51"/>
      <c r="L39" s="18"/>
      <c r="M39" s="18"/>
    </row>
    <row r="40" spans="1:16" s="18" customFormat="1" ht="12.75" customHeight="1">
      <c r="A40" s="19" t="s">
        <v>0</v>
      </c>
      <c r="B40" s="20" t="s">
        <v>18</v>
      </c>
      <c r="C40" s="19"/>
      <c r="D40" s="19"/>
      <c r="E40" s="20"/>
      <c r="F40" s="21" t="s">
        <v>1</v>
      </c>
      <c r="G40" s="20" t="s">
        <v>19</v>
      </c>
      <c r="H40" s="22"/>
      <c r="I40" s="23"/>
      <c r="J40" s="23"/>
      <c r="K40" s="24" t="s">
        <v>2</v>
      </c>
      <c r="L40" s="20">
        <v>9314</v>
      </c>
      <c r="P40" s="18" t="s">
        <v>12</v>
      </c>
    </row>
    <row r="41" spans="9:10" ht="7.5" customHeight="1">
      <c r="I41" s="25"/>
      <c r="J41" s="25"/>
    </row>
    <row r="42" spans="3:16" ht="12.75">
      <c r="C42" s="22"/>
      <c r="F42" s="26" t="s">
        <v>4</v>
      </c>
      <c r="G42" s="26" t="s">
        <v>5</v>
      </c>
      <c r="H42" s="26" t="s">
        <v>6</v>
      </c>
      <c r="I42" s="27" t="s">
        <v>7</v>
      </c>
      <c r="J42" s="27" t="s">
        <v>14</v>
      </c>
      <c r="K42" s="26" t="s">
        <v>8</v>
      </c>
      <c r="L42" s="26" t="s">
        <v>9</v>
      </c>
      <c r="P42" s="1" t="s">
        <v>12</v>
      </c>
    </row>
    <row r="43" spans="2:12" ht="12.75" customHeight="1">
      <c r="B43" s="28">
        <v>1</v>
      </c>
      <c r="C43" s="29" t="str">
        <f>B22</f>
        <v>ROSIER Nick</v>
      </c>
      <c r="D43" s="30"/>
      <c r="E43" s="31" t="str">
        <f>IF(I43&lt;H9,"OG",IF(I43&gt;=K9,"PROM","MG"))</f>
        <v>OG</v>
      </c>
      <c r="F43" s="32">
        <v>0</v>
      </c>
      <c r="G43" s="28">
        <v>21</v>
      </c>
      <c r="H43" s="28">
        <v>20</v>
      </c>
      <c r="I43" s="33">
        <f>ROUNDDOWN(G43/H43,2)</f>
        <v>1.05</v>
      </c>
      <c r="J43" s="34">
        <f>TRUNC(I43*7/8,2)</f>
        <v>0.91</v>
      </c>
      <c r="K43" s="35">
        <v>4</v>
      </c>
      <c r="L43" s="66">
        <v>4</v>
      </c>
    </row>
    <row r="44" spans="2:12" ht="12.75" customHeight="1">
      <c r="B44" s="28">
        <v>2</v>
      </c>
      <c r="C44" s="22" t="str">
        <f>B13</f>
        <v>VAN CRAENENBROECK Theo</v>
      </c>
      <c r="D44" s="22"/>
      <c r="E44" s="31" t="str">
        <f>IF(I44&lt;H9,"OG",IF(I44&gt;=K9,"PROM","MG"))</f>
        <v>OG</v>
      </c>
      <c r="F44" s="32">
        <v>2</v>
      </c>
      <c r="G44" s="28">
        <v>40</v>
      </c>
      <c r="H44" s="28">
        <v>28</v>
      </c>
      <c r="I44" s="33">
        <f>ROUNDDOWN(G44/H44,2)</f>
        <v>1.42</v>
      </c>
      <c r="J44" s="34">
        <f>TRUNC(I44*7/8,2)</f>
        <v>1.24</v>
      </c>
      <c r="K44" s="35">
        <v>9</v>
      </c>
      <c r="L44" s="67"/>
    </row>
    <row r="45" spans="2:12" ht="12.75" customHeight="1">
      <c r="B45" s="28">
        <v>3</v>
      </c>
      <c r="C45" s="22" t="str">
        <f>B31</f>
        <v>DE RUYTE Yvan</v>
      </c>
      <c r="D45" s="22"/>
      <c r="E45" s="31" t="str">
        <f>IF(I45&lt;H9,"OG",IF(I45&gt;=K9,"PROM","MG"))</f>
        <v>PROM</v>
      </c>
      <c r="F45" s="32">
        <v>2</v>
      </c>
      <c r="G45" s="28">
        <v>40</v>
      </c>
      <c r="H45" s="28">
        <v>15</v>
      </c>
      <c r="I45" s="33">
        <f>ROUNDDOWN(G45/H45,2)</f>
        <v>2.66</v>
      </c>
      <c r="J45" s="34">
        <f>TRUNC(I45*7/8,2)</f>
        <v>2.32</v>
      </c>
      <c r="K45" s="35">
        <v>8</v>
      </c>
      <c r="L45" s="67"/>
    </row>
    <row r="46" spans="2:12" ht="12.75" customHeight="1">
      <c r="B46" s="36">
        <v>4</v>
      </c>
      <c r="C46" s="29" t="str">
        <f>B31</f>
        <v>DE RUYTE Yvan</v>
      </c>
      <c r="D46" s="30"/>
      <c r="E46" s="31" t="str">
        <f>IF(I46&lt;H9,"OG",IF(I46&gt;=K9,"PROM","MG"))</f>
        <v>OG</v>
      </c>
      <c r="F46" s="28">
        <v>1</v>
      </c>
      <c r="G46" s="28">
        <v>40</v>
      </c>
      <c r="H46" s="28">
        <v>27</v>
      </c>
      <c r="I46" s="33">
        <f>ROUNDDOWN(G46/H46,2)</f>
        <v>1.48</v>
      </c>
      <c r="J46" s="34">
        <f>TRUNC(I46*7/8,2)</f>
        <v>1.29</v>
      </c>
      <c r="K46" s="28">
        <v>6</v>
      </c>
      <c r="L46" s="67"/>
    </row>
    <row r="47" spans="1:13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5</v>
      </c>
      <c r="G47" s="40">
        <f>G43+G44+G45+G46</f>
        <v>141</v>
      </c>
      <c r="H47" s="40">
        <f>H43+H44+H45+H46</f>
        <v>90</v>
      </c>
      <c r="I47" s="41">
        <f>ROUNDDOWN(G47/H47,2)</f>
        <v>1.56</v>
      </c>
      <c r="J47" s="42">
        <f>TRUNC(I47*7/8,2)</f>
        <v>1.36</v>
      </c>
      <c r="K47" s="40">
        <f>MAX(K43:K46)</f>
        <v>9</v>
      </c>
      <c r="L47" s="68"/>
      <c r="M47" s="3"/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17"/>
      <c r="K48" s="14"/>
      <c r="L48" s="14"/>
      <c r="M48" s="18"/>
    </row>
    <row r="49" spans="1:12" ht="12.75" customHeight="1">
      <c r="A49" s="19" t="s">
        <v>0</v>
      </c>
      <c r="B49" s="20" t="s">
        <v>24</v>
      </c>
      <c r="C49" s="19"/>
      <c r="D49" s="19"/>
      <c r="E49" s="19"/>
      <c r="F49" s="21" t="s">
        <v>1</v>
      </c>
      <c r="G49" s="44" t="s">
        <v>19</v>
      </c>
      <c r="H49" s="22"/>
      <c r="I49" s="23"/>
      <c r="J49" s="23"/>
      <c r="K49" s="24" t="s">
        <v>2</v>
      </c>
      <c r="L49" s="45">
        <v>9442</v>
      </c>
    </row>
    <row r="50" spans="9:10" ht="7.5" customHeight="1">
      <c r="I50" s="23"/>
      <c r="J50" s="25"/>
    </row>
    <row r="51" spans="3:12" ht="12.75" customHeight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>
      <c r="B52" s="28">
        <v>1</v>
      </c>
      <c r="C52" s="29"/>
      <c r="D52" s="30"/>
      <c r="E52" s="31"/>
      <c r="F52" s="28"/>
      <c r="G52" s="28"/>
      <c r="H52" s="28"/>
      <c r="I52" s="33"/>
      <c r="J52" s="34"/>
      <c r="K52" s="28"/>
      <c r="L52" s="69" t="s">
        <v>25</v>
      </c>
    </row>
    <row r="53" spans="2:12" ht="12.75" customHeight="1">
      <c r="B53" s="28">
        <v>2</v>
      </c>
      <c r="C53" s="29"/>
      <c r="D53" s="30"/>
      <c r="E53" s="31"/>
      <c r="F53" s="28"/>
      <c r="G53" s="28"/>
      <c r="H53" s="28"/>
      <c r="I53" s="33"/>
      <c r="J53" s="34"/>
      <c r="K53" s="28"/>
      <c r="L53" s="70"/>
    </row>
    <row r="54" spans="2:12" ht="12.75" customHeight="1">
      <c r="B54" s="28">
        <v>3</v>
      </c>
      <c r="C54" s="29"/>
      <c r="D54" s="30"/>
      <c r="E54" s="31"/>
      <c r="F54" s="28"/>
      <c r="G54" s="28"/>
      <c r="H54" s="28"/>
      <c r="I54" s="33"/>
      <c r="J54" s="34"/>
      <c r="K54" s="28"/>
      <c r="L54" s="70"/>
    </row>
    <row r="55" spans="2:12" ht="12.75" customHeight="1">
      <c r="B55" s="36">
        <v>4</v>
      </c>
      <c r="C55" s="29"/>
      <c r="D55" s="30"/>
      <c r="E55" s="31"/>
      <c r="F55" s="28"/>
      <c r="G55" s="28"/>
      <c r="H55" s="28"/>
      <c r="I55" s="33"/>
      <c r="J55" s="34"/>
      <c r="K55" s="28"/>
      <c r="L55" s="70"/>
    </row>
    <row r="56" spans="1:13" ht="12.75" customHeight="1">
      <c r="A56" s="18"/>
      <c r="B56" s="37"/>
      <c r="C56" s="18"/>
      <c r="D56" s="18"/>
      <c r="E56" s="39"/>
      <c r="F56" s="40"/>
      <c r="G56" s="40"/>
      <c r="H56" s="40"/>
      <c r="I56" s="41"/>
      <c r="J56" s="42"/>
      <c r="K56" s="40"/>
      <c r="L56" s="71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2" ht="13.5" customHeight="1">
      <c r="A62" s="65" t="s">
        <v>26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1" ht="13.5" customHeight="1">
      <c r="A63" s="18"/>
      <c r="B63" s="37"/>
      <c r="C63" s="65" t="s">
        <v>27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3:K63"/>
    <mergeCell ref="L43:L47"/>
    <mergeCell ref="L25:L29"/>
    <mergeCell ref="L34:L38"/>
    <mergeCell ref="L16:L20"/>
    <mergeCell ref="L52:L56"/>
    <mergeCell ref="A62:L62"/>
  </mergeCells>
  <printOptions/>
  <pageMargins left="0.5" right="0.36" top="0.17" bottom="0.17" header="0.17" footer="0.17"/>
  <pageSetup horizontalDpi="600" verticalDpi="6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2014-10-19T18:13:27Z</cp:lastPrinted>
  <dcterms:created xsi:type="dcterms:W3CDTF">2000-08-03T20:00:07Z</dcterms:created>
  <dcterms:modified xsi:type="dcterms:W3CDTF">2014-10-19T18:15:10Z</dcterms:modified>
  <cp:category/>
  <cp:version/>
  <cp:contentType/>
  <cp:contentStatus/>
</cp:coreProperties>
</file>