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Blad1!$A$1:$N$57</definedName>
  </definedNames>
  <calcPr calcId="145621"/>
</workbook>
</file>

<file path=xl/calcChain.xml><?xml version="1.0" encoding="utf-8"?>
<calcChain xmlns="http://schemas.openxmlformats.org/spreadsheetml/2006/main">
  <c r="K39" i="1" l="1"/>
  <c r="I39" i="1"/>
  <c r="G39" i="1"/>
  <c r="F39" i="1"/>
  <c r="H38" i="1"/>
  <c r="J38" i="1" s="1"/>
  <c r="C38" i="1"/>
  <c r="H37" i="1"/>
  <c r="H39" i="1" s="1"/>
  <c r="J39" i="1" s="1"/>
  <c r="C37" i="1"/>
  <c r="J36" i="1"/>
  <c r="C36" i="1"/>
  <c r="J35" i="1"/>
  <c r="C35" i="1"/>
  <c r="J34" i="1"/>
  <c r="C34" i="1"/>
  <c r="J33" i="1"/>
  <c r="C33" i="1"/>
  <c r="G30" i="1"/>
  <c r="B30" i="1"/>
  <c r="K27" i="1"/>
  <c r="I27" i="1"/>
  <c r="G27" i="1"/>
  <c r="F27" i="1"/>
  <c r="H26" i="1"/>
  <c r="J26" i="1" s="1"/>
  <c r="C26" i="1"/>
  <c r="J25" i="1"/>
  <c r="H25" i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J13" i="1"/>
  <c r="H13" i="1"/>
  <c r="C13" i="1"/>
  <c r="J12" i="1"/>
  <c r="C12" i="1"/>
  <c r="J11" i="1"/>
  <c r="C11" i="1"/>
  <c r="J10" i="1"/>
  <c r="C10" i="1"/>
  <c r="J9" i="1"/>
  <c r="C9" i="1"/>
  <c r="G6" i="1"/>
  <c r="B6" i="1"/>
  <c r="J37" i="1" l="1"/>
  <c r="H15" i="1"/>
  <c r="J15" i="1" s="1"/>
  <c r="H27" i="1"/>
  <c r="J27" i="1" s="1"/>
</calcChain>
</file>

<file path=xl/sharedStrings.xml><?xml version="1.0" encoding="utf-8"?>
<sst xmlns="http://schemas.openxmlformats.org/spreadsheetml/2006/main" count="44" uniqueCount="25">
  <si>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</si>
  <si>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</si>
  <si>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</si>
  <si>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</si>
  <si>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8° KLASSE VRIJSPEL</t>
  </si>
  <si>
    <t xml:space="preserve">        KLEIN</t>
  </si>
  <si>
    <t>datum:</t>
  </si>
  <si>
    <t>Lokaal:</t>
  </si>
  <si>
    <t>KBC De Ster Ninove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</si>
  <si>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</si>
  <si>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</si>
  <si>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</si>
  <si>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</si>
  <si>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</si>
  <si>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</si>
  <si>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</si>
  <si>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</si>
  <si>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</si>
  <si>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</si>
  <si>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</si>
  <si>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MG</t>
  </si>
  <si>
    <t>Wedstrijdleiding: Van Laethem Rudi</t>
  </si>
  <si>
    <r>
      <t xml:space="preserve">DE HERTOG Gert-Jan 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</si>
  <si>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14 &amp; 15 december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 -Zeekust.</t>
    </r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</si>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</sst>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0" fillId="0" borderId="0" xfId="0" applyBorder="1"/>
    <xf numFmtId="2" fontId="0" fillId="0" borderId="0" xfId="0" applyNumberFormat="1"/>
    <xf numFmtId="0" fontId="0" fillId="0" borderId="16" xfId="0" applyBorder="1"/>
    <xf numFmtId="0" fontId="7" fillId="0" borderId="0" xfId="0" applyFont="1"/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  <xf numFmtId="49" fontId="8" fillId="0" borderId="9" xfId="0" applyNumberFormat="1" applyFont="1" applyBorder="1"/>
    <xf numFmtId="49" fontId="0" fillId="0" borderId="9" xfId="0" applyNumberFormat="1" applyBorder="1"/>
    <xf numFmtId="49" fontId="8" fillId="0" borderId="9" xfId="0" applyNumberFormat="1" applyFont="1" applyBorder="1" applyAlignment="1">
      <alignment horizontal="left"/>
    </xf>
    <xf numFmtId="49" fontId="8" fillId="0" borderId="9" xfId="0" quotePrefix="1" applyNumberFormat="1" applyFon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9" fillId="2" borderId="10" xfId="0" applyNumberFormat="1" applyFont="1" applyFill="1" applyBorder="1"/>
    <xf numFmtId="49" fontId="9" fillId="2" borderId="10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left"/>
    </xf>
    <xf numFmtId="49" fontId="10" fillId="2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2" fillId="0" borderId="10" xfId="0" applyNumberFormat="1" applyFont="1" applyBorder="1" applyAlignment="1">
      <alignment horizontal="center"/>
    </xf>
    <xf numFmtId="49" fontId="1" fillId="0" borderId="15" xfId="0" applyNumberFormat="1" applyFont="1" applyBorder="1"/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/>
    <xf numFmtId="49" fontId="0" fillId="0" borderId="9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49" fontId="11" fillId="0" borderId="14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53</xdr:row>
      <xdr:rowOff>9525</xdr:rowOff>
    </xdr:from>
    <xdr:to>
      <xdr:col>13</xdr:col>
      <xdr:colOff>222250</xdr:colOff>
      <xdr:row>56</xdr:row>
      <xdr:rowOff>114300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438150" y="76581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8° klasse vrijspel KB-  28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/uitslag%20districtfinales%20vrijspel%20KB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Normal="100" workbookViewId="0">
      <selection activeCell="G50" sqref="G50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51">
        <v>41573</v>
      </c>
      <c r="D3" s="51"/>
      <c r="E3" s="11" t="s">
        <v>7</v>
      </c>
      <c r="F3" s="52" t="s">
        <v>8</v>
      </c>
      <c r="G3" s="52"/>
      <c r="H3" s="52"/>
      <c r="I3" s="52"/>
      <c r="J3" s="12" t="s">
        <v>9</v>
      </c>
      <c r="K3" s="53" t="s">
        <v>10</v>
      </c>
      <c r="L3" s="53"/>
      <c r="M3" s="54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11</v>
      </c>
      <c r="B6" s="28" t="str">
        <f>VLOOKUP(L6,[1]LEDEN!A$1:E$65536,2,FALSE)</f>
        <v>DE HERTOG Gert-Jan</v>
      </c>
      <c r="C6" s="29"/>
      <c r="D6" s="29"/>
      <c r="E6" s="29"/>
      <c r="F6" s="29" t="s">
        <v>12</v>
      </c>
      <c r="G6" s="30" t="str">
        <f>VLOOKUP(L6,[1]LEDEN!A$1:E$65536,3,FALSE)</f>
        <v>K.OH</v>
      </c>
      <c r="H6" s="30"/>
      <c r="I6" s="29"/>
      <c r="J6" s="29"/>
      <c r="K6" s="29"/>
      <c r="L6" s="31">
        <v>9055</v>
      </c>
    </row>
    <row r="7" spans="1:14" ht="6" customHeight="1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x14ac:dyDescent="0.25">
      <c r="B8" s="32"/>
      <c r="C8" s="33"/>
      <c r="D8" s="33"/>
      <c r="E8" s="33"/>
      <c r="F8" s="34" t="s">
        <v>13</v>
      </c>
      <c r="G8" s="35" t="s">
        <v>14</v>
      </c>
      <c r="H8" s="35">
        <v>2.2999999999999998</v>
      </c>
      <c r="I8" s="36" t="s">
        <v>15</v>
      </c>
      <c r="J8" s="37" t="s">
        <v>16</v>
      </c>
      <c r="K8" s="35" t="s">
        <v>17</v>
      </c>
      <c r="L8" s="35" t="s">
        <v>18</v>
      </c>
    </row>
    <row r="9" spans="1:14" ht="15" customHeight="1" x14ac:dyDescent="0.25">
      <c r="B9" s="38">
        <v>1</v>
      </c>
      <c r="C9" s="39" t="str">
        <f>VLOOKUP(N9,[1]LEDEN!A$1:E$65536,2,FALSE)</f>
        <v>VANDE CAN Florian</v>
      </c>
      <c r="D9" s="40"/>
      <c r="E9" s="40"/>
      <c r="F9" s="38">
        <v>2</v>
      </c>
      <c r="G9" s="38"/>
      <c r="H9" s="38">
        <v>30</v>
      </c>
      <c r="I9" s="38">
        <v>16</v>
      </c>
      <c r="J9" s="38">
        <f t="shared" ref="J9:J15" si="0">ROUNDDOWN(H9/I9,2)</f>
        <v>1.87</v>
      </c>
      <c r="K9" s="38">
        <v>6</v>
      </c>
      <c r="L9" s="41"/>
      <c r="N9">
        <v>9458</v>
      </c>
    </row>
    <row r="10" spans="1:14" ht="15" customHeight="1" x14ac:dyDescent="0.25">
      <c r="B10" s="38">
        <v>2</v>
      </c>
      <c r="C10" s="39" t="str">
        <f>VLOOKUP(N10,[1]LEDEN!A$1:E$65536,2,FALSE)</f>
        <v>PITTELJON Etienne</v>
      </c>
      <c r="D10" s="40"/>
      <c r="E10" s="40"/>
      <c r="F10" s="38">
        <v>2</v>
      </c>
      <c r="G10" s="38"/>
      <c r="H10" s="38">
        <v>30</v>
      </c>
      <c r="I10" s="38">
        <v>27</v>
      </c>
      <c r="J10" s="38">
        <f t="shared" si="0"/>
        <v>1.1100000000000001</v>
      </c>
      <c r="K10" s="38">
        <v>4</v>
      </c>
      <c r="L10" s="55">
        <v>1</v>
      </c>
      <c r="N10">
        <v>8727</v>
      </c>
    </row>
    <row r="11" spans="1:14" ht="15" customHeight="1" x14ac:dyDescent="0.25">
      <c r="B11" s="38">
        <v>3</v>
      </c>
      <c r="C11" s="39" t="str">
        <f>VLOOKUP(N11,[1]LEDEN!A$1:E$65536,2,FALSE)</f>
        <v>VANDE CAN Florian</v>
      </c>
      <c r="D11" s="40"/>
      <c r="E11" s="40"/>
      <c r="F11" s="38">
        <v>2</v>
      </c>
      <c r="G11" s="38"/>
      <c r="H11" s="38">
        <v>30</v>
      </c>
      <c r="I11" s="38">
        <v>8</v>
      </c>
      <c r="J11" s="38">
        <f t="shared" si="0"/>
        <v>3.75</v>
      </c>
      <c r="K11" s="38">
        <v>10</v>
      </c>
      <c r="L11" s="55"/>
      <c r="N11">
        <v>9458</v>
      </c>
    </row>
    <row r="12" spans="1:14" ht="15" customHeight="1" x14ac:dyDescent="0.25">
      <c r="B12" s="38">
        <v>4</v>
      </c>
      <c r="C12" s="39" t="str">
        <f>VLOOKUP(N12,[1]LEDEN!A$1:E$65536,2,FALSE)</f>
        <v>PITTELJON Etienne</v>
      </c>
      <c r="D12" s="40"/>
      <c r="E12" s="40"/>
      <c r="F12" s="38">
        <v>0</v>
      </c>
      <c r="G12" s="38"/>
      <c r="H12" s="38">
        <v>21</v>
      </c>
      <c r="I12" s="38">
        <v>21</v>
      </c>
      <c r="J12" s="38">
        <f t="shared" si="0"/>
        <v>1</v>
      </c>
      <c r="K12" s="38">
        <v>5</v>
      </c>
      <c r="L12" s="55"/>
      <c r="N12">
        <v>8727</v>
      </c>
    </row>
    <row r="13" spans="1:14" ht="15" hidden="1" customHeight="1" x14ac:dyDescent="0.25">
      <c r="B13" s="38">
        <v>4</v>
      </c>
      <c r="C13" s="39" t="e">
        <f>VLOOKUP(N13,[1]LEDEN!A$1:E$65536,2,FALSE)</f>
        <v>#N/A</v>
      </c>
      <c r="D13" s="40"/>
      <c r="E13" s="40"/>
      <c r="F13" s="38"/>
      <c r="G13" s="38"/>
      <c r="H13" s="38">
        <f>G13/8*7</f>
        <v>0</v>
      </c>
      <c r="I13" s="38"/>
      <c r="J13" s="38" t="e">
        <f t="shared" si="0"/>
        <v>#DIV/0!</v>
      </c>
      <c r="K13" s="38"/>
      <c r="L13" s="55"/>
    </row>
    <row r="14" spans="1:14" ht="15" hidden="1" customHeight="1" x14ac:dyDescent="0.25">
      <c r="B14" s="38">
        <v>5</v>
      </c>
      <c r="C14" s="39" t="e">
        <f>VLOOKUP(N14,[1]LEDEN!A$1:E$65536,2,FALSE)</f>
        <v>#N/A</v>
      </c>
      <c r="D14" s="40"/>
      <c r="E14" s="40"/>
      <c r="F14" s="38"/>
      <c r="G14" s="38"/>
      <c r="H14" s="38">
        <f>G14/8*7</f>
        <v>0</v>
      </c>
      <c r="I14" s="38"/>
      <c r="J14" s="38" t="e">
        <f t="shared" si="0"/>
        <v>#DIV/0!</v>
      </c>
      <c r="K14" s="38"/>
      <c r="L14" s="55"/>
    </row>
    <row r="15" spans="1:14" ht="15" customHeight="1" x14ac:dyDescent="0.25">
      <c r="A15" s="19"/>
      <c r="B15" s="42"/>
      <c r="C15" s="43"/>
      <c r="D15" s="43"/>
      <c r="E15" s="43" t="s">
        <v>19</v>
      </c>
      <c r="F15" s="44">
        <f>SUM(F9:F14)</f>
        <v>6</v>
      </c>
      <c r="G15" s="44">
        <f>SUM(G9:G14)</f>
        <v>0</v>
      </c>
      <c r="H15" s="44">
        <f>SUM(H9:H14)</f>
        <v>111</v>
      </c>
      <c r="I15" s="44">
        <f>SUM(I9:I14)</f>
        <v>72</v>
      </c>
      <c r="J15" s="44">
        <f t="shared" si="0"/>
        <v>1.54</v>
      </c>
      <c r="K15" s="44">
        <f>MAX(K9:K14)</f>
        <v>10</v>
      </c>
      <c r="L15" s="45" t="s">
        <v>20</v>
      </c>
      <c r="M15" s="20"/>
    </row>
    <row r="16" spans="1:14" ht="8.25" customHeight="1" thickBot="1" x14ac:dyDescent="0.3">
      <c r="A16" s="21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4" ht="7.5" customHeight="1" x14ac:dyDescent="0.25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4" x14ac:dyDescent="0.25">
      <c r="A18" s="18" t="s">
        <v>11</v>
      </c>
      <c r="B18" s="28" t="str">
        <f>VLOOKUP(L18,[1]LEDEN!A$1:E$65536,2,FALSE)</f>
        <v>PITTELJON Etienne</v>
      </c>
      <c r="C18" s="29"/>
      <c r="D18" s="29"/>
      <c r="E18" s="29"/>
      <c r="F18" s="29" t="s">
        <v>12</v>
      </c>
      <c r="G18" s="30" t="str">
        <f>VLOOKUP(L18,[1]LEDEN!A$1:E$65536,3,FALSE)</f>
        <v>STER</v>
      </c>
      <c r="H18" s="30"/>
      <c r="I18" s="29"/>
      <c r="J18" s="29"/>
      <c r="K18" s="29"/>
      <c r="L18" s="31">
        <v>8727</v>
      </c>
    </row>
    <row r="19" spans="1:14" ht="6" customHeight="1" x14ac:dyDescent="0.2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4" x14ac:dyDescent="0.25">
      <c r="B20" s="32"/>
      <c r="C20" s="33"/>
      <c r="D20" s="33"/>
      <c r="E20" s="33"/>
      <c r="F20" s="34" t="s">
        <v>13</v>
      </c>
      <c r="G20" s="35" t="s">
        <v>14</v>
      </c>
      <c r="H20" s="35">
        <v>2.2999999999999998</v>
      </c>
      <c r="I20" s="36" t="s">
        <v>15</v>
      </c>
      <c r="J20" s="37" t="s">
        <v>16</v>
      </c>
      <c r="K20" s="35" t="s">
        <v>17</v>
      </c>
      <c r="L20" s="35" t="s">
        <v>18</v>
      </c>
    </row>
    <row r="21" spans="1:14" x14ac:dyDescent="0.25">
      <c r="B21" s="38">
        <v>1</v>
      </c>
      <c r="C21" s="39" t="str">
        <f>VLOOKUP(N21,[1]LEDEN!A$1:E$65536,2,FALSE)</f>
        <v>VANDE CAN Florian</v>
      </c>
      <c r="D21" s="40"/>
      <c r="E21" s="40"/>
      <c r="F21" s="38">
        <v>2</v>
      </c>
      <c r="G21" s="38"/>
      <c r="H21" s="38">
        <v>30</v>
      </c>
      <c r="I21" s="38">
        <v>23</v>
      </c>
      <c r="J21" s="38">
        <f t="shared" ref="J21:J27" si="1">ROUNDDOWN(H21/I21,2)</f>
        <v>1.3</v>
      </c>
      <c r="K21" s="38">
        <v>7</v>
      </c>
      <c r="L21" s="41"/>
      <c r="N21">
        <v>9458</v>
      </c>
    </row>
    <row r="22" spans="1:14" x14ac:dyDescent="0.25">
      <c r="B22" s="38">
        <v>2</v>
      </c>
      <c r="C22" s="39" t="str">
        <f>VLOOKUP(N22,[1]LEDEN!A$1:E$65536,2,FALSE)</f>
        <v>DE HERTOG Gert-Jan</v>
      </c>
      <c r="D22" s="40"/>
      <c r="E22" s="40"/>
      <c r="F22" s="38">
        <v>0</v>
      </c>
      <c r="G22" s="38"/>
      <c r="H22" s="38">
        <v>28</v>
      </c>
      <c r="I22" s="38">
        <v>27</v>
      </c>
      <c r="J22" s="38">
        <f t="shared" si="1"/>
        <v>1.03</v>
      </c>
      <c r="K22" s="38">
        <v>4</v>
      </c>
      <c r="L22" s="55">
        <v>2</v>
      </c>
      <c r="N22">
        <v>9055</v>
      </c>
    </row>
    <row r="23" spans="1:14" x14ac:dyDescent="0.25">
      <c r="B23" s="38">
        <v>3</v>
      </c>
      <c r="C23" s="39" t="str">
        <f>VLOOKUP(N23,[1]LEDEN!A$1:E$65536,2,FALSE)</f>
        <v>VANDE CAN Florian</v>
      </c>
      <c r="D23" s="40"/>
      <c r="E23" s="40"/>
      <c r="F23" s="38">
        <v>2</v>
      </c>
      <c r="G23" s="38"/>
      <c r="H23" s="38">
        <v>30</v>
      </c>
      <c r="I23" s="38">
        <v>26</v>
      </c>
      <c r="J23" s="38">
        <f t="shared" si="1"/>
        <v>1.1499999999999999</v>
      </c>
      <c r="K23" s="38">
        <v>5</v>
      </c>
      <c r="L23" s="55"/>
      <c r="N23">
        <v>9458</v>
      </c>
    </row>
    <row r="24" spans="1:14" x14ac:dyDescent="0.25">
      <c r="B24" s="38">
        <v>4</v>
      </c>
      <c r="C24" s="39" t="str">
        <f>VLOOKUP(N24,[1]LEDEN!A$1:E$65536,2,FALSE)</f>
        <v>DE HERTOG Gert-Jan</v>
      </c>
      <c r="D24" s="40"/>
      <c r="E24" s="40"/>
      <c r="F24" s="38">
        <v>2</v>
      </c>
      <c r="G24" s="38"/>
      <c r="H24" s="38">
        <v>30</v>
      </c>
      <c r="I24" s="38">
        <v>21</v>
      </c>
      <c r="J24" s="38">
        <f t="shared" si="1"/>
        <v>1.42</v>
      </c>
      <c r="K24" s="38">
        <v>6</v>
      </c>
      <c r="L24" s="55"/>
      <c r="N24">
        <v>9055</v>
      </c>
    </row>
    <row r="25" spans="1:14" hidden="1" x14ac:dyDescent="0.25">
      <c r="B25" s="38"/>
      <c r="C25" s="39" t="e">
        <f>VLOOKUP(N25,[1]LEDEN!A$1:E$65536,2,FALSE)</f>
        <v>#N/A</v>
      </c>
      <c r="D25" s="40"/>
      <c r="E25" s="40"/>
      <c r="F25" s="38"/>
      <c r="G25" s="38"/>
      <c r="H25" s="38">
        <f>G25/8*7</f>
        <v>0</v>
      </c>
      <c r="I25" s="38"/>
      <c r="J25" s="38" t="e">
        <f t="shared" si="1"/>
        <v>#DIV/0!</v>
      </c>
      <c r="K25" s="38"/>
      <c r="L25" s="55"/>
    </row>
    <row r="26" spans="1:14" hidden="1" x14ac:dyDescent="0.25">
      <c r="B26" s="38"/>
      <c r="C26" s="39" t="e">
        <f>VLOOKUP(N26,[1]LEDEN!A$1:E$65536,2,FALSE)</f>
        <v>#N/A</v>
      </c>
      <c r="D26" s="40"/>
      <c r="E26" s="40"/>
      <c r="F26" s="38"/>
      <c r="G26" s="38"/>
      <c r="H26" s="38">
        <f>G26/8*7</f>
        <v>0</v>
      </c>
      <c r="I26" s="38"/>
      <c r="J26" s="38" t="e">
        <f t="shared" si="1"/>
        <v>#DIV/0!</v>
      </c>
      <c r="K26" s="38"/>
      <c r="L26" s="55"/>
    </row>
    <row r="27" spans="1:14" x14ac:dyDescent="0.25">
      <c r="A27" s="19"/>
      <c r="B27" s="42"/>
      <c r="C27" s="43"/>
      <c r="D27" s="43"/>
      <c r="E27" s="43" t="s">
        <v>19</v>
      </c>
      <c r="F27" s="44">
        <f>SUM(F21:F26)</f>
        <v>6</v>
      </c>
      <c r="G27" s="44">
        <f>SUM(G21:G26)</f>
        <v>0</v>
      </c>
      <c r="H27" s="44">
        <f>SUM(H21:H26)</f>
        <v>118</v>
      </c>
      <c r="I27" s="44">
        <f>SUM(I21:I26)</f>
        <v>97</v>
      </c>
      <c r="J27" s="44">
        <f t="shared" si="1"/>
        <v>1.21</v>
      </c>
      <c r="K27" s="44">
        <f>MAX(K21:K26)</f>
        <v>7</v>
      </c>
      <c r="L27" s="45" t="s">
        <v>20</v>
      </c>
    </row>
    <row r="28" spans="1:14" ht="7.5" customHeight="1" thickBot="1" x14ac:dyDescent="0.3">
      <c r="A28" s="21"/>
      <c r="B28" s="46"/>
      <c r="C28" s="47"/>
      <c r="D28" s="47"/>
      <c r="E28" s="47"/>
      <c r="F28" s="46"/>
      <c r="G28" s="46"/>
      <c r="H28" s="46"/>
      <c r="I28" s="46"/>
      <c r="J28" s="46"/>
      <c r="K28" s="46"/>
      <c r="L28" s="47"/>
    </row>
    <row r="29" spans="1:14" ht="3.75" customHeight="1" x14ac:dyDescent="0.25">
      <c r="B29" s="32"/>
      <c r="C29" s="33"/>
      <c r="D29" s="33"/>
      <c r="E29" s="33"/>
      <c r="F29" s="32"/>
      <c r="G29" s="32"/>
      <c r="H29" s="32"/>
      <c r="I29" s="32"/>
      <c r="J29" s="32"/>
      <c r="K29" s="32"/>
      <c r="L29" s="33"/>
    </row>
    <row r="30" spans="1:14" x14ac:dyDescent="0.25">
      <c r="A30" s="18" t="s">
        <v>11</v>
      </c>
      <c r="B30" s="28" t="str">
        <f>VLOOKUP(L30,[1]LEDEN!A$1:E$65536,2,FALSE)</f>
        <v>VANDE CAN Florian</v>
      </c>
      <c r="C30" s="29"/>
      <c r="D30" s="29"/>
      <c r="E30" s="29"/>
      <c r="F30" s="48" t="s">
        <v>12</v>
      </c>
      <c r="G30" s="49" t="str">
        <f>VLOOKUP(L30,[1]LEDEN!A$1:E$65536,3,FALSE)</f>
        <v>STER</v>
      </c>
      <c r="H30" s="49"/>
      <c r="I30" s="48"/>
      <c r="J30" s="48"/>
      <c r="K30" s="48"/>
      <c r="L30" s="31">
        <v>9458</v>
      </c>
    </row>
    <row r="31" spans="1:14" ht="7.5" customHeight="1" x14ac:dyDescent="0.25">
      <c r="B31" s="32"/>
      <c r="C31" s="33"/>
      <c r="D31" s="33"/>
      <c r="E31" s="33"/>
      <c r="F31" s="32"/>
      <c r="G31" s="32"/>
      <c r="H31" s="32"/>
      <c r="I31" s="32"/>
      <c r="J31" s="32"/>
      <c r="K31" s="32"/>
      <c r="L31" s="33"/>
    </row>
    <row r="32" spans="1:14" x14ac:dyDescent="0.25">
      <c r="B32" s="32"/>
      <c r="C32" s="33"/>
      <c r="D32" s="33"/>
      <c r="E32" s="33"/>
      <c r="F32" s="35" t="s">
        <v>13</v>
      </c>
      <c r="G32" s="35" t="s">
        <v>14</v>
      </c>
      <c r="H32" s="35">
        <v>2.2999999999999998</v>
      </c>
      <c r="I32" s="35" t="s">
        <v>15</v>
      </c>
      <c r="J32" s="37" t="s">
        <v>16</v>
      </c>
      <c r="K32" s="35" t="s">
        <v>17</v>
      </c>
      <c r="L32" s="35" t="s">
        <v>18</v>
      </c>
    </row>
    <row r="33" spans="1:14" x14ac:dyDescent="0.25">
      <c r="B33" s="38">
        <v>1</v>
      </c>
      <c r="C33" s="39" t="str">
        <f>VLOOKUP(N33,[1]LEDEN!A$1:E$65536,2,FALSE)</f>
        <v>PITTELJON Etienne</v>
      </c>
      <c r="D33" s="40"/>
      <c r="E33" s="40"/>
      <c r="F33" s="38">
        <v>0</v>
      </c>
      <c r="G33" s="38"/>
      <c r="H33" s="38">
        <v>3</v>
      </c>
      <c r="I33" s="38">
        <v>16</v>
      </c>
      <c r="J33" s="38">
        <f t="shared" ref="J33:J39" si="2">ROUNDDOWN(H33/I33,2)</f>
        <v>0.18</v>
      </c>
      <c r="K33" s="38">
        <v>2</v>
      </c>
      <c r="L33" s="41"/>
      <c r="N33">
        <v>8727</v>
      </c>
    </row>
    <row r="34" spans="1:14" x14ac:dyDescent="0.25">
      <c r="B34" s="38">
        <v>2</v>
      </c>
      <c r="C34" s="39" t="str">
        <f>VLOOKUP(N34,[1]LEDEN!A$1:E$65536,2,FALSE)</f>
        <v>DE HERTOG Gert-Jan</v>
      </c>
      <c r="D34" s="40"/>
      <c r="E34" s="40"/>
      <c r="F34" s="38">
        <v>0</v>
      </c>
      <c r="G34" s="38"/>
      <c r="H34" s="38">
        <v>13</v>
      </c>
      <c r="I34" s="38">
        <v>23</v>
      </c>
      <c r="J34" s="38">
        <f t="shared" si="2"/>
        <v>0.56000000000000005</v>
      </c>
      <c r="K34" s="38">
        <v>3</v>
      </c>
      <c r="L34" s="55">
        <v>3</v>
      </c>
      <c r="N34">
        <v>9055</v>
      </c>
    </row>
    <row r="35" spans="1:14" x14ac:dyDescent="0.25">
      <c r="B35" s="38">
        <v>3</v>
      </c>
      <c r="C35" s="39" t="str">
        <f>VLOOKUP(N35,[1]LEDEN!A$1:E$65536,2,FALSE)</f>
        <v>PITTELJON Etienne</v>
      </c>
      <c r="D35" s="40"/>
      <c r="E35" s="40"/>
      <c r="F35" s="38">
        <v>0</v>
      </c>
      <c r="G35" s="38"/>
      <c r="H35" s="38">
        <v>17</v>
      </c>
      <c r="I35" s="38">
        <v>26</v>
      </c>
      <c r="J35" s="38">
        <f t="shared" si="2"/>
        <v>0.65</v>
      </c>
      <c r="K35" s="38">
        <v>3</v>
      </c>
      <c r="L35" s="55"/>
      <c r="N35">
        <v>8727</v>
      </c>
    </row>
    <row r="36" spans="1:14" x14ac:dyDescent="0.25">
      <c r="B36" s="38">
        <v>4</v>
      </c>
      <c r="C36" s="39" t="str">
        <f>VLOOKUP(N36,[1]LEDEN!A$1:E$65536,2,FALSE)</f>
        <v>DE HERTOG Gert-Jan</v>
      </c>
      <c r="D36" s="40"/>
      <c r="E36" s="40"/>
      <c r="F36" s="38">
        <v>0</v>
      </c>
      <c r="G36" s="38"/>
      <c r="H36" s="38">
        <v>5</v>
      </c>
      <c r="I36" s="38">
        <v>8</v>
      </c>
      <c r="J36" s="38">
        <f t="shared" si="2"/>
        <v>0.62</v>
      </c>
      <c r="K36" s="38">
        <v>2</v>
      </c>
      <c r="L36" s="55"/>
      <c r="N36">
        <v>9055</v>
      </c>
    </row>
    <row r="37" spans="1:14" hidden="1" x14ac:dyDescent="0.25">
      <c r="B37" s="38">
        <v>4</v>
      </c>
      <c r="C37" s="39" t="e">
        <f>VLOOKUP(N37,[1]LEDEN!A$1:E$65536,2,FALSE)</f>
        <v>#N/A</v>
      </c>
      <c r="D37" s="40"/>
      <c r="E37" s="40"/>
      <c r="F37" s="38"/>
      <c r="G37" s="38"/>
      <c r="H37" s="38">
        <f>G37/8*7</f>
        <v>0</v>
      </c>
      <c r="I37" s="38"/>
      <c r="J37" s="38" t="e">
        <f t="shared" si="2"/>
        <v>#DIV/0!</v>
      </c>
      <c r="K37" s="38"/>
      <c r="L37" s="55"/>
    </row>
    <row r="38" spans="1:14" hidden="1" x14ac:dyDescent="0.25">
      <c r="B38" s="38">
        <v>5</v>
      </c>
      <c r="C38" s="39" t="e">
        <f>VLOOKUP(N38,[1]LEDEN!A$1:E$65536,2,FALSE)</f>
        <v>#N/A</v>
      </c>
      <c r="D38" s="40"/>
      <c r="E38" s="40"/>
      <c r="F38" s="38"/>
      <c r="G38" s="38"/>
      <c r="H38" s="38">
        <f>G38/8*7</f>
        <v>0</v>
      </c>
      <c r="I38" s="38"/>
      <c r="J38" s="38" t="e">
        <f t="shared" si="2"/>
        <v>#DIV/0!</v>
      </c>
      <c r="K38" s="38"/>
      <c r="L38" s="55"/>
    </row>
    <row r="39" spans="1:14" x14ac:dyDescent="0.25">
      <c r="A39" s="19"/>
      <c r="B39" s="42"/>
      <c r="C39" s="43"/>
      <c r="D39" s="43"/>
      <c r="E39" s="43" t="s">
        <v>19</v>
      </c>
      <c r="F39" s="44">
        <f>SUM(F33:F38)</f>
        <v>0</v>
      </c>
      <c r="G39" s="44">
        <f>SUM(G33:G38)</f>
        <v>0</v>
      </c>
      <c r="H39" s="44">
        <f>SUM(H33:H38)</f>
        <v>38</v>
      </c>
      <c r="I39" s="44">
        <f>SUM(I33:I38)</f>
        <v>73</v>
      </c>
      <c r="J39" s="44">
        <f t="shared" si="2"/>
        <v>0.52</v>
      </c>
      <c r="K39" s="44">
        <f>MAX(K33:K38)</f>
        <v>3</v>
      </c>
      <c r="L39" s="45" t="s">
        <v>24</v>
      </c>
    </row>
    <row r="40" spans="1:14" ht="6.75" customHeight="1" thickBot="1" x14ac:dyDescent="0.3">
      <c r="A40" s="21"/>
      <c r="B40" s="46"/>
      <c r="C40" s="47"/>
      <c r="D40" s="47"/>
      <c r="E40" s="47"/>
      <c r="F40" s="46"/>
      <c r="G40" s="46"/>
      <c r="H40" s="46"/>
      <c r="I40" s="46"/>
      <c r="J40" s="46"/>
      <c r="K40" s="46"/>
      <c r="L40" s="47"/>
    </row>
    <row r="41" spans="1:14" ht="6" customHeight="1" x14ac:dyDescent="0.25">
      <c r="F41" s="17"/>
      <c r="G41" s="17"/>
      <c r="H41" s="17"/>
      <c r="I41" s="17"/>
      <c r="J41" s="17"/>
      <c r="K41" s="17"/>
    </row>
    <row r="42" spans="1:14" ht="12.75" customHeight="1" x14ac:dyDescent="0.25">
      <c r="F42" s="17"/>
      <c r="G42" s="17"/>
      <c r="H42" s="17"/>
      <c r="I42" s="17"/>
      <c r="J42" s="17"/>
      <c r="K42" s="17"/>
    </row>
    <row r="43" spans="1:14" ht="12.75" customHeight="1" x14ac:dyDescent="0.25">
      <c r="B43" s="23" t="s">
        <v>21</v>
      </c>
      <c r="C43" s="24"/>
      <c r="D43" s="25"/>
      <c r="E43" s="25"/>
      <c r="F43" s="25"/>
      <c r="G43" s="17"/>
      <c r="H43" s="17"/>
      <c r="I43" s="17"/>
      <c r="J43" s="17"/>
      <c r="K43" s="17"/>
    </row>
    <row r="44" spans="1:14" ht="12.75" customHeight="1" x14ac:dyDescent="0.25">
      <c r="F44" s="17"/>
      <c r="G44" s="17"/>
      <c r="H44" s="17"/>
      <c r="I44" s="17"/>
      <c r="J44" s="17"/>
      <c r="K44" s="17"/>
    </row>
    <row r="45" spans="1:14" ht="12.75" customHeight="1" x14ac:dyDescent="0.25">
      <c r="F45" s="17"/>
      <c r="G45" s="17"/>
      <c r="H45" s="17"/>
      <c r="I45" s="17"/>
      <c r="J45" s="17"/>
      <c r="K45" s="17"/>
    </row>
    <row r="46" spans="1:14" ht="15.75" x14ac:dyDescent="0.25">
      <c r="H46" s="22"/>
      <c r="I46" s="50"/>
      <c r="J46" s="50"/>
      <c r="K46" s="50"/>
      <c r="L46" s="50"/>
    </row>
    <row r="47" spans="1:14" ht="15.75" x14ac:dyDescent="0.25">
      <c r="B47" s="26" t="s">
        <v>22</v>
      </c>
      <c r="C47" s="26"/>
      <c r="D47" s="26"/>
      <c r="E47" s="26"/>
      <c r="F47" s="26"/>
      <c r="G47" s="26"/>
      <c r="H47" s="26"/>
      <c r="I47" s="26"/>
      <c r="J47" s="27"/>
    </row>
    <row r="48" spans="1:14" ht="15.75" x14ac:dyDescent="0.25">
      <c r="B48" s="26" t="s">
        <v>23</v>
      </c>
      <c r="C48" s="26"/>
      <c r="D48" s="26"/>
      <c r="E48" s="26"/>
      <c r="F48" s="26"/>
      <c r="G48" s="26"/>
      <c r="H48" s="26"/>
      <c r="I48" s="26"/>
      <c r="J48" s="27"/>
    </row>
    <row r="49" spans="2:2" x14ac:dyDescent="0.25">
      <c r="B49"/>
    </row>
  </sheetData>
  <mergeCells count="7">
    <mergeCell ref="I46:L46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2013-10-29T21:14:04Z</cp:lastPrinted>
  <dcterms:created xsi:type="dcterms:W3CDTF">2013-10-29T20:38:44Z</dcterms:created>
  <dcterms:modified xsi:type="dcterms:W3CDTF">2013-10-29T21:14:37Z</dcterms:modified>
</cp:coreProperties>
</file>