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6228" activeTab="0"/>
  </bookViews>
  <sheets>
    <sheet name="Blad2" sheetId="1" r:id="rId1"/>
    <sheet name="Blad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<sst xmlns="http://schemas.openxmlformats.org/spreadsheetml/2006/main" count="52" uniqueCount="23">
  <si>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</si>
  <si>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</si>
  <si>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</si>
  <si>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</si>
  <si>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</si>
  <si>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</si>
  <si>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</si>
  <si>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</si>
  <si>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</si>
  <si>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</si>
  <si>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</si>
  <si>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</si>
  <si>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</si>
  <si>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</si>
  <si>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</si>
  <si>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</si>
  <si>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</si>
  <si>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</si>
  <si>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MG</t>
  </si>
  <si>
    <t>OG</t>
  </si>
  <si>
    <t xml:space="preserve">                       Districtfinale 8° KLASSE VRIJSPEL</t>
  </si>
  <si>
    <t>KBC DE STER Ninove</t>
  </si>
  <si>
    <t>Wedstrijdleiding : VLASSCHAERT Steven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</si>
</sst>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2"/>
      <color indexed="8"/>
      <name val="Arial"/>
      <family val="0"/>
    </font>
    <font>
      <b/>
      <sz val="13"/>
      <color indexed="8"/>
      <name val="Times New Roman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25" xfId="0" applyFont="1" applyBorder="1" applyAlignment="1">
      <alignment horizontal="center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56</xdr:row>
      <xdr:rowOff>47625</xdr:rowOff>
    </xdr:from>
    <xdr:to>
      <xdr:col>10</xdr:col>
      <xdr:colOff>180975</xdr:colOff>
      <xdr:row>59</xdr:row>
      <xdr:rowOff>19050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790575" y="7486650"/>
          <a:ext cx="46958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 Meskens (DSN) speelt de gewestelijke finale in het weekend van 11 en 12 december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 in het district Waasland.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76200</xdr:colOff>
      <xdr:row>62</xdr:row>
      <xdr:rowOff>28575</xdr:rowOff>
    </xdr:from>
    <xdr:to>
      <xdr:col>12</xdr:col>
      <xdr:colOff>257175</xdr:colOff>
      <xdr:row>66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76200" y="8610600"/>
          <a:ext cx="6419850" cy="7334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DSB --  STILTEN</a:t>
          </a:r>
          <a:r>
            <a:rPr lang="en-US" cap="none" sz="1300" b="1" i="0" u="none" baseline="0">
              <a:solidFill>
                <a:srgbClr val="000000"/>
              </a:solidFill>
            </a:rPr>
            <a:t> Rik</a:t>
          </a:r>
          <a:r>
            <a:rPr lang="en-US" cap="none" sz="1300" b="1" i="0" u="none" baseline="0">
              <a:solidFill>
                <a:srgbClr val="000000"/>
              </a:solidFill>
            </a:rPr>
            <a:t>-- Broekkouter 1  --  9200 Baasrode
</a:t>
          </a:r>
          <a:r>
            <a:rPr lang="en-US" cap="none" sz="1300" b="1" i="0" u="none" baseline="0">
              <a:solidFill>
                <a:srgbClr val="000000"/>
              </a:solidFill>
            </a:rPr>
            <a:t>GSM : 0486/68.62.62  --  e-mail : rikstilten@hotmail.com
</a:t>
          </a:r>
          <a:r>
            <a:rPr lang="en-US" cap="none" sz="1300" b="1" i="0" u="none" baseline="0">
              <a:solidFill>
                <a:srgbClr val="000000"/>
              </a:solidFill>
            </a:rPr>
            <a:t>Uitslag rechtstreekse districtfinale 8° klasse vrijspel KB  --  3 oktober 2010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10-11\UITSLAGEN\verbeken%202011\uitslagen%20districtfinales%202010-2011\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7.0039062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20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3" ht="17.25" customHeight="1">
      <c r="A3" s="6" t="s">
        <v>5</v>
      </c>
      <c r="B3" s="7"/>
      <c r="C3" s="46">
        <v>40432</v>
      </c>
      <c r="D3" s="46"/>
      <c r="E3" s="11" t="s">
        <v>6</v>
      </c>
      <c r="F3" s="47" t="s">
        <v>21</v>
      </c>
      <c r="G3" s="47"/>
      <c r="H3" s="47"/>
      <c r="I3" s="47"/>
      <c r="J3" s="12" t="s">
        <v>7</v>
      </c>
      <c r="K3" s="48" t="s">
        <v>8</v>
      </c>
      <c r="L3" s="48"/>
      <c r="M3" s="49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4.25">
      <c r="A6" s="18" t="s">
        <v>9</v>
      </c>
      <c r="B6" s="19" t="str">
        <f>VLOOKUP(L6,'[1]LEDEN'!A:E,2,FALSE)</f>
        <v>MESKENS Eduard</v>
      </c>
      <c r="C6" s="18"/>
      <c r="D6" s="18"/>
      <c r="E6" s="18"/>
      <c r="F6" s="18" t="s">
        <v>10</v>
      </c>
      <c r="G6" s="20" t="str">
        <f>VLOOKUP(L6,'[1]LEDEN'!A:E,3,FALSE)</f>
        <v>STER</v>
      </c>
      <c r="H6" s="20"/>
      <c r="I6" s="18"/>
      <c r="J6" s="18"/>
      <c r="K6" s="18"/>
      <c r="L6" s="21">
        <v>7297</v>
      </c>
    </row>
    <row r="7" ht="6" customHeight="1"/>
    <row r="8" spans="6:12" ht="14.25">
      <c r="F8" s="22" t="s">
        <v>11</v>
      </c>
      <c r="G8" s="23" t="s">
        <v>12</v>
      </c>
      <c r="H8" s="23">
        <v>2.3</v>
      </c>
      <c r="I8" s="24" t="s">
        <v>13</v>
      </c>
      <c r="J8" s="25" t="s">
        <v>14</v>
      </c>
      <c r="K8" s="23" t="s">
        <v>15</v>
      </c>
      <c r="L8" s="23" t="s">
        <v>16</v>
      </c>
    </row>
    <row r="9" spans="2:14" ht="15" customHeight="1">
      <c r="B9" s="26">
        <v>1</v>
      </c>
      <c r="C9" s="27" t="str">
        <f>VLOOKUP(N9,'[1]LEDEN'!A:E,2,FALSE)</f>
        <v>PITTELJON Etienne</v>
      </c>
      <c r="D9" s="28"/>
      <c r="E9" s="28"/>
      <c r="F9" s="26">
        <v>2</v>
      </c>
      <c r="G9" s="26"/>
      <c r="H9" s="26">
        <v>30</v>
      </c>
      <c r="I9" s="26">
        <v>29</v>
      </c>
      <c r="J9" s="29">
        <f aca="true" t="shared" si="0" ref="J9:J15">ROUNDDOWN(H9/I9,2)</f>
        <v>1.03</v>
      </c>
      <c r="K9" s="26">
        <v>4</v>
      </c>
      <c r="L9" s="30"/>
      <c r="N9">
        <v>8727</v>
      </c>
    </row>
    <row r="10" spans="2:14" ht="15" customHeight="1">
      <c r="B10" s="26">
        <v>2</v>
      </c>
      <c r="C10" s="27" t="str">
        <f>VLOOKUP(N10,'[1]LEDEN'!A:E,2,FALSE)</f>
        <v>EYLENBOSCH Petrus</v>
      </c>
      <c r="D10" s="28"/>
      <c r="E10" s="28"/>
      <c r="F10" s="26">
        <v>2</v>
      </c>
      <c r="G10" s="26"/>
      <c r="H10" s="26">
        <v>30</v>
      </c>
      <c r="I10" s="26">
        <v>23</v>
      </c>
      <c r="J10" s="29">
        <f t="shared" si="0"/>
        <v>1.3</v>
      </c>
      <c r="K10" s="26">
        <v>6</v>
      </c>
      <c r="L10" s="45">
        <v>1</v>
      </c>
      <c r="N10">
        <v>8538</v>
      </c>
    </row>
    <row r="11" spans="2:14" ht="15" customHeight="1">
      <c r="B11" s="26">
        <v>3</v>
      </c>
      <c r="C11" s="27" t="str">
        <f>VLOOKUP(N11,'[1]LEDEN'!A:E,2,FALSE)</f>
        <v>DE BREMAEKER Eric</v>
      </c>
      <c r="D11" s="28"/>
      <c r="E11" s="28"/>
      <c r="F11" s="26">
        <v>2</v>
      </c>
      <c r="G11" s="26"/>
      <c r="H11" s="26">
        <v>30</v>
      </c>
      <c r="I11" s="26">
        <v>23</v>
      </c>
      <c r="J11" s="29">
        <f t="shared" si="0"/>
        <v>1.3</v>
      </c>
      <c r="K11" s="26">
        <v>4</v>
      </c>
      <c r="L11" s="45"/>
      <c r="N11">
        <v>7804</v>
      </c>
    </row>
    <row r="12" spans="2:14" ht="15" customHeight="1">
      <c r="B12" s="26">
        <v>4</v>
      </c>
      <c r="C12" s="27" t="str">
        <f>VLOOKUP(N12,'[1]LEDEN'!A:E,2,FALSE)</f>
        <v>PITTELJON Etienne</v>
      </c>
      <c r="D12" s="28"/>
      <c r="E12" s="28"/>
      <c r="F12" s="26">
        <v>0</v>
      </c>
      <c r="G12" s="26"/>
      <c r="H12" s="26">
        <v>26</v>
      </c>
      <c r="I12" s="26">
        <v>28</v>
      </c>
      <c r="J12" s="29">
        <f t="shared" si="0"/>
        <v>0.92</v>
      </c>
      <c r="K12" s="26">
        <v>5</v>
      </c>
      <c r="L12" s="45"/>
      <c r="N12">
        <v>8727</v>
      </c>
    </row>
    <row r="13" spans="2:12" ht="15" customHeight="1" hidden="1">
      <c r="B13" s="26">
        <v>4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5"/>
    </row>
    <row r="14" spans="2:12" ht="15" customHeight="1" hidden="1">
      <c r="B14" s="26">
        <v>5</v>
      </c>
      <c r="C14" s="27" t="e">
        <f>VLOOKUP(N14,'[1]LEDEN'!A:E,2,FALSE)</f>
        <v>#N/A</v>
      </c>
      <c r="D14" s="28"/>
      <c r="E14" s="28"/>
      <c r="F14" s="26"/>
      <c r="G14" s="26"/>
      <c r="H14" s="26">
        <f>G14/8*7</f>
        <v>0</v>
      </c>
      <c r="I14" s="26"/>
      <c r="J14" s="29" t="e">
        <f t="shared" si="0"/>
        <v>#DIV/0!</v>
      </c>
      <c r="K14" s="26"/>
      <c r="L14" s="45"/>
    </row>
    <row r="15" spans="1:13" ht="15" customHeight="1">
      <c r="A15" s="31"/>
      <c r="B15" s="32"/>
      <c r="C15" s="31"/>
      <c r="D15" s="31"/>
      <c r="E15" s="31" t="s">
        <v>17</v>
      </c>
      <c r="F15" s="33">
        <f>SUM(F9:F14)</f>
        <v>6</v>
      </c>
      <c r="G15" s="33">
        <f>SUM(G9:G14)</f>
        <v>0</v>
      </c>
      <c r="H15" s="33">
        <f>SUM(H9:H14)</f>
        <v>116</v>
      </c>
      <c r="I15" s="33">
        <f>SUM(I9:I14)</f>
        <v>103</v>
      </c>
      <c r="J15" s="34">
        <f t="shared" si="0"/>
        <v>1.12</v>
      </c>
      <c r="K15" s="33">
        <f>MAX(K9:K14)</f>
        <v>6</v>
      </c>
      <c r="L15" s="35" t="s">
        <v>18</v>
      </c>
      <c r="M15" s="36"/>
    </row>
    <row r="16" spans="1:12" ht="8.25" customHeight="1" thickBo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ht="7.5" customHeight="1"/>
    <row r="18" spans="1:12" ht="14.25">
      <c r="A18" s="18" t="s">
        <v>9</v>
      </c>
      <c r="B18" s="19" t="str">
        <f>VLOOKUP(L18,'[1]LEDEN'!A:E,2,FALSE)</f>
        <v>PITTELJON Etienne</v>
      </c>
      <c r="C18" s="18"/>
      <c r="D18" s="18"/>
      <c r="E18" s="18"/>
      <c r="F18" s="18" t="s">
        <v>10</v>
      </c>
      <c r="G18" s="20" t="str">
        <f>VLOOKUP(L18,'[1]LEDEN'!A:E,3,FALSE)</f>
        <v>STER</v>
      </c>
      <c r="H18" s="20"/>
      <c r="I18" s="18"/>
      <c r="J18" s="18"/>
      <c r="K18" s="18"/>
      <c r="L18" s="21">
        <v>8727</v>
      </c>
    </row>
    <row r="19" ht="6" customHeight="1"/>
    <row r="20" spans="6:12" ht="14.25">
      <c r="F20" s="22" t="s">
        <v>11</v>
      </c>
      <c r="G20" s="23" t="s">
        <v>12</v>
      </c>
      <c r="H20" s="23">
        <v>2.3</v>
      </c>
      <c r="I20" s="24" t="s">
        <v>13</v>
      </c>
      <c r="J20" s="25" t="s">
        <v>14</v>
      </c>
      <c r="K20" s="23" t="s">
        <v>15</v>
      </c>
      <c r="L20" s="23" t="s">
        <v>16</v>
      </c>
    </row>
    <row r="21" spans="2:14" ht="14.25">
      <c r="B21" s="26">
        <v>1</v>
      </c>
      <c r="C21" s="27" t="str">
        <f>VLOOKUP(N21,'[1]LEDEN'!A:E,2,FALSE)</f>
        <v>MESKENS Eduard</v>
      </c>
      <c r="D21" s="28"/>
      <c r="E21" s="28"/>
      <c r="F21" s="26">
        <v>0</v>
      </c>
      <c r="G21" s="26"/>
      <c r="H21" s="26">
        <v>27</v>
      </c>
      <c r="I21" s="26">
        <v>29</v>
      </c>
      <c r="J21" s="29">
        <f aca="true" t="shared" si="1" ref="J21:J27">ROUNDDOWN(H21/I21,2)</f>
        <v>0.93</v>
      </c>
      <c r="K21" s="26">
        <v>7</v>
      </c>
      <c r="L21" s="30"/>
      <c r="N21">
        <v>7297</v>
      </c>
    </row>
    <row r="22" spans="2:14" ht="14.25">
      <c r="B22" s="26">
        <v>2</v>
      </c>
      <c r="C22" s="27" t="str">
        <f>VLOOKUP(N22,'[1]LEDEN'!A:E,2,FALSE)</f>
        <v>DE BREMAEKER Eric</v>
      </c>
      <c r="D22" s="28"/>
      <c r="E22" s="28"/>
      <c r="F22" s="26">
        <v>2</v>
      </c>
      <c r="G22" s="26"/>
      <c r="H22" s="26">
        <v>30</v>
      </c>
      <c r="I22" s="26">
        <v>22</v>
      </c>
      <c r="J22" s="29">
        <f t="shared" si="1"/>
        <v>1.36</v>
      </c>
      <c r="K22" s="26">
        <v>8</v>
      </c>
      <c r="L22" s="45">
        <v>2</v>
      </c>
      <c r="N22">
        <v>7804</v>
      </c>
    </row>
    <row r="23" spans="2:14" ht="14.25">
      <c r="B23" s="26">
        <v>3</v>
      </c>
      <c r="C23" s="27" t="str">
        <f>VLOOKUP(N23,'[1]LEDEN'!A:E,2,FALSE)</f>
        <v>EYLENBOSCH Petrus</v>
      </c>
      <c r="D23" s="28"/>
      <c r="E23" s="28"/>
      <c r="F23" s="26">
        <v>2</v>
      </c>
      <c r="G23" s="26"/>
      <c r="H23" s="26">
        <v>30</v>
      </c>
      <c r="I23" s="26">
        <v>31</v>
      </c>
      <c r="J23" s="29">
        <f t="shared" si="1"/>
        <v>0.96</v>
      </c>
      <c r="K23" s="26">
        <v>5</v>
      </c>
      <c r="L23" s="45"/>
      <c r="N23">
        <v>8538</v>
      </c>
    </row>
    <row r="24" spans="2:14" ht="14.25">
      <c r="B24" s="26">
        <v>4</v>
      </c>
      <c r="C24" s="27" t="str">
        <f>VLOOKUP(N24,'[1]LEDEN'!A:E,2,FALSE)</f>
        <v>MESKENS Eduard</v>
      </c>
      <c r="D24" s="28"/>
      <c r="E24" s="28"/>
      <c r="F24" s="26">
        <v>2</v>
      </c>
      <c r="G24" s="26"/>
      <c r="H24" s="26">
        <v>30</v>
      </c>
      <c r="I24" s="26">
        <v>28</v>
      </c>
      <c r="J24" s="29">
        <f t="shared" si="1"/>
        <v>1.07</v>
      </c>
      <c r="K24" s="26">
        <v>8</v>
      </c>
      <c r="L24" s="45"/>
      <c r="N24">
        <v>7297</v>
      </c>
    </row>
    <row r="25" spans="2:12" ht="14.25" hidden="1">
      <c r="B25" s="26"/>
      <c r="C25" s="27" t="e">
        <f>VLOOKUP(N25,'[1]LEDEN'!A:E,2,FALSE)</f>
        <v>#N/A</v>
      </c>
      <c r="D25" s="28"/>
      <c r="E25" s="28"/>
      <c r="F25" s="26"/>
      <c r="G25" s="26"/>
      <c r="H25" s="26">
        <f>G25/8*7</f>
        <v>0</v>
      </c>
      <c r="I25" s="26"/>
      <c r="J25" s="29" t="e">
        <f t="shared" si="1"/>
        <v>#DIV/0!</v>
      </c>
      <c r="K25" s="26"/>
      <c r="L25" s="45"/>
    </row>
    <row r="26" spans="2:12" ht="14.25" hidden="1">
      <c r="B26" s="26"/>
      <c r="C26" s="27" t="e">
        <f>VLOOKUP(N26,'[1]LEDEN'!A:E,2,FALSE)</f>
        <v>#N/A</v>
      </c>
      <c r="D26" s="28"/>
      <c r="E26" s="28"/>
      <c r="F26" s="26"/>
      <c r="G26" s="26"/>
      <c r="H26" s="26">
        <f>G26/8*7</f>
        <v>0</v>
      </c>
      <c r="I26" s="26"/>
      <c r="J26" s="29" t="e">
        <f t="shared" si="1"/>
        <v>#DIV/0!</v>
      </c>
      <c r="K26" s="26"/>
      <c r="L26" s="45"/>
    </row>
    <row r="27" spans="1:12" ht="14.25">
      <c r="A27" s="31"/>
      <c r="B27" s="32"/>
      <c r="C27" s="31"/>
      <c r="D27" s="31"/>
      <c r="E27" s="31" t="s">
        <v>17</v>
      </c>
      <c r="F27" s="33">
        <f>SUM(F21:F26)</f>
        <v>6</v>
      </c>
      <c r="G27" s="33">
        <f>SUM(G21:G26)</f>
        <v>0</v>
      </c>
      <c r="H27" s="33">
        <f>SUM(H21:H26)</f>
        <v>117</v>
      </c>
      <c r="I27" s="33">
        <f>SUM(I21:I26)</f>
        <v>110</v>
      </c>
      <c r="J27" s="34">
        <f t="shared" si="1"/>
        <v>1.06</v>
      </c>
      <c r="K27" s="33">
        <f>MAX(K21:K26)</f>
        <v>8</v>
      </c>
      <c r="L27" s="35" t="s">
        <v>18</v>
      </c>
    </row>
    <row r="28" spans="1:12" ht="7.5" customHeight="1" thickBot="1">
      <c r="A28" s="37"/>
      <c r="B28" s="38"/>
      <c r="C28" s="37"/>
      <c r="D28" s="37"/>
      <c r="E28" s="37"/>
      <c r="F28" s="38"/>
      <c r="G28" s="38"/>
      <c r="H28" s="38"/>
      <c r="I28" s="38"/>
      <c r="J28" s="38"/>
      <c r="K28" s="38"/>
      <c r="L28" s="37"/>
    </row>
    <row r="29" spans="6:11" ht="3.75" customHeight="1">
      <c r="F29" s="17"/>
      <c r="G29" s="17"/>
      <c r="H29" s="17"/>
      <c r="I29" s="17"/>
      <c r="J29" s="17"/>
      <c r="K29" s="17"/>
    </row>
    <row r="30" spans="1:12" ht="14.25">
      <c r="A30" s="18" t="s">
        <v>9</v>
      </c>
      <c r="B30" s="19" t="str">
        <f>VLOOKUP(L30,'[1]LEDEN'!A:E,2,FALSE)</f>
        <v>DE BREMAEKER Eric</v>
      </c>
      <c r="C30" s="18"/>
      <c r="D30" s="18"/>
      <c r="E30" s="18"/>
      <c r="F30" s="39" t="s">
        <v>10</v>
      </c>
      <c r="G30" s="40" t="str">
        <f>VLOOKUP(L30,'[1]LEDEN'!A:E,3,FALSE)</f>
        <v>STER</v>
      </c>
      <c r="H30" s="40"/>
      <c r="I30" s="39"/>
      <c r="J30" s="39"/>
      <c r="K30" s="39"/>
      <c r="L30" s="21">
        <v>7804</v>
      </c>
    </row>
    <row r="31" spans="6:11" ht="7.5" customHeight="1">
      <c r="F31" s="17"/>
      <c r="G31" s="17"/>
      <c r="H31" s="17"/>
      <c r="I31" s="17"/>
      <c r="J31" s="17"/>
      <c r="K31" s="17"/>
    </row>
    <row r="32" spans="6:12" ht="14.25">
      <c r="F32" s="23" t="s">
        <v>11</v>
      </c>
      <c r="G32" s="23" t="s">
        <v>12</v>
      </c>
      <c r="H32" s="23">
        <v>2.3</v>
      </c>
      <c r="I32" s="23" t="s">
        <v>13</v>
      </c>
      <c r="J32" s="25" t="s">
        <v>14</v>
      </c>
      <c r="K32" s="23" t="s">
        <v>15</v>
      </c>
      <c r="L32" s="23" t="s">
        <v>16</v>
      </c>
    </row>
    <row r="33" spans="2:14" ht="14.25">
      <c r="B33" s="26">
        <v>1</v>
      </c>
      <c r="C33" s="27" t="str">
        <f>VLOOKUP(N33,'[1]LEDEN'!A:E,2,FALSE)</f>
        <v>EYLENBOSCH Petrus</v>
      </c>
      <c r="D33" s="28"/>
      <c r="E33" s="28"/>
      <c r="F33" s="26">
        <v>2</v>
      </c>
      <c r="G33" s="26"/>
      <c r="H33" s="26">
        <v>30</v>
      </c>
      <c r="I33" s="26">
        <v>22</v>
      </c>
      <c r="J33" s="29">
        <f aca="true" t="shared" si="2" ref="J33:J39">ROUNDDOWN(H33/I33,2)</f>
        <v>1.36</v>
      </c>
      <c r="K33" s="26">
        <v>5</v>
      </c>
      <c r="L33" s="30"/>
      <c r="N33">
        <v>8538</v>
      </c>
    </row>
    <row r="34" spans="2:14" ht="14.25">
      <c r="B34" s="26">
        <v>2</v>
      </c>
      <c r="C34" s="27" t="str">
        <f>VLOOKUP(N34,'[1]LEDEN'!A:E,2,FALSE)</f>
        <v>PITTELJON Etienne</v>
      </c>
      <c r="D34" s="28"/>
      <c r="E34" s="28"/>
      <c r="F34" s="26">
        <v>0</v>
      </c>
      <c r="G34" s="26"/>
      <c r="H34" s="26">
        <v>18</v>
      </c>
      <c r="I34" s="26">
        <v>22</v>
      </c>
      <c r="J34" s="29">
        <f t="shared" si="2"/>
        <v>0.81</v>
      </c>
      <c r="K34" s="26">
        <v>5</v>
      </c>
      <c r="L34" s="45">
        <v>3</v>
      </c>
      <c r="N34">
        <v>8727</v>
      </c>
    </row>
    <row r="35" spans="2:14" ht="14.25">
      <c r="B35" s="26">
        <v>3</v>
      </c>
      <c r="C35" s="27" t="str">
        <f>VLOOKUP(N35,'[1]LEDEN'!A:E,2,FALSE)</f>
        <v>MESKENS Eduard</v>
      </c>
      <c r="D35" s="28"/>
      <c r="E35" s="28"/>
      <c r="F35" s="26">
        <v>0</v>
      </c>
      <c r="G35" s="26"/>
      <c r="H35" s="26">
        <v>24</v>
      </c>
      <c r="I35" s="26">
        <v>23</v>
      </c>
      <c r="J35" s="29">
        <f t="shared" si="2"/>
        <v>1.04</v>
      </c>
      <c r="K35" s="26">
        <v>6</v>
      </c>
      <c r="L35" s="45"/>
      <c r="N35">
        <v>7297</v>
      </c>
    </row>
    <row r="36" spans="2:14" ht="14.25">
      <c r="B36" s="26">
        <v>4</v>
      </c>
      <c r="C36" s="27" t="str">
        <f>VLOOKUP(N36,'[1]LEDEN'!A:E,2,FALSE)</f>
        <v>EYLENBOSCH Petrus</v>
      </c>
      <c r="D36" s="28"/>
      <c r="E36" s="28"/>
      <c r="F36" s="26">
        <v>2</v>
      </c>
      <c r="G36" s="26"/>
      <c r="H36" s="26">
        <v>30</v>
      </c>
      <c r="I36" s="26">
        <v>29</v>
      </c>
      <c r="J36" s="29">
        <f t="shared" si="2"/>
        <v>1.03</v>
      </c>
      <c r="K36" s="26">
        <v>6</v>
      </c>
      <c r="L36" s="45"/>
      <c r="N36">
        <v>8538</v>
      </c>
    </row>
    <row r="37" spans="2:12" ht="14.25" hidden="1">
      <c r="B37" s="26">
        <v>4</v>
      </c>
      <c r="C37" s="27" t="e">
        <f>VLOOKUP(N37,'[1]LEDEN'!A:E,2,FALSE)</f>
        <v>#N/A</v>
      </c>
      <c r="D37" s="28"/>
      <c r="E37" s="28"/>
      <c r="F37" s="26"/>
      <c r="G37" s="26"/>
      <c r="H37" s="26">
        <f>G37/8*7</f>
        <v>0</v>
      </c>
      <c r="I37" s="26"/>
      <c r="J37" s="29" t="e">
        <f t="shared" si="2"/>
        <v>#DIV/0!</v>
      </c>
      <c r="K37" s="26"/>
      <c r="L37" s="45"/>
    </row>
    <row r="38" spans="2:12" ht="14.25" hidden="1">
      <c r="B38" s="26">
        <v>5</v>
      </c>
      <c r="C38" s="27" t="e">
        <f>VLOOKUP(N38,'[1]LEDEN'!A:E,2,FALSE)</f>
        <v>#N/A</v>
      </c>
      <c r="D38" s="28"/>
      <c r="E38" s="28"/>
      <c r="F38" s="26"/>
      <c r="G38" s="26"/>
      <c r="H38" s="26">
        <f>G38/8*7</f>
        <v>0</v>
      </c>
      <c r="I38" s="26"/>
      <c r="J38" s="29" t="e">
        <f t="shared" si="2"/>
        <v>#DIV/0!</v>
      </c>
      <c r="K38" s="26"/>
      <c r="L38" s="45"/>
    </row>
    <row r="39" spans="1:12" ht="14.25">
      <c r="A39" s="31"/>
      <c r="B39" s="32"/>
      <c r="C39" s="31"/>
      <c r="D39" s="31"/>
      <c r="E39" s="31" t="s">
        <v>17</v>
      </c>
      <c r="F39" s="33">
        <f>SUM(F33:F38)</f>
        <v>4</v>
      </c>
      <c r="G39" s="33">
        <f>SUM(G33:G38)</f>
        <v>0</v>
      </c>
      <c r="H39" s="33">
        <f>SUM(H33:H38)</f>
        <v>102</v>
      </c>
      <c r="I39" s="33">
        <f>SUM(I33:I38)</f>
        <v>96</v>
      </c>
      <c r="J39" s="34">
        <f t="shared" si="2"/>
        <v>1.06</v>
      </c>
      <c r="K39" s="33">
        <f>MAX(K33:K38)</f>
        <v>6</v>
      </c>
      <c r="L39" s="35" t="s">
        <v>18</v>
      </c>
    </row>
    <row r="40" spans="1:12" ht="6.75" customHeight="1" thickBot="1">
      <c r="A40" s="37"/>
      <c r="B40" s="38"/>
      <c r="C40" s="37"/>
      <c r="D40" s="37"/>
      <c r="E40" s="37"/>
      <c r="F40" s="38"/>
      <c r="G40" s="38"/>
      <c r="H40" s="38"/>
      <c r="I40" s="38"/>
      <c r="J40" s="38"/>
      <c r="K40" s="38"/>
      <c r="L40" s="37"/>
    </row>
    <row r="41" spans="6:11" ht="6" customHeight="1">
      <c r="F41" s="17"/>
      <c r="G41" s="17"/>
      <c r="H41" s="17"/>
      <c r="I41" s="17"/>
      <c r="J41" s="17"/>
      <c r="K41" s="17"/>
    </row>
    <row r="42" spans="1:12" ht="13.5" customHeight="1">
      <c r="A42" s="18" t="s">
        <v>9</v>
      </c>
      <c r="B42" s="19" t="str">
        <f>VLOOKUP(L42,'[1]LEDEN'!A:E,2,FALSE)</f>
        <v>EYLENBOSCH Petrus</v>
      </c>
      <c r="C42" s="18"/>
      <c r="D42" s="18"/>
      <c r="E42" s="18"/>
      <c r="F42" s="39" t="s">
        <v>10</v>
      </c>
      <c r="G42" s="40" t="str">
        <f>VLOOKUP(L42,'[1]LEDEN'!A:E,3,FALSE)</f>
        <v>STER</v>
      </c>
      <c r="H42" s="40"/>
      <c r="I42" s="39"/>
      <c r="J42" s="39"/>
      <c r="K42" s="39"/>
      <c r="L42" s="21">
        <v>8538</v>
      </c>
    </row>
    <row r="43" spans="6:11" ht="14.25">
      <c r="F43" s="17"/>
      <c r="G43" s="17"/>
      <c r="H43" s="17"/>
      <c r="I43" s="17"/>
      <c r="J43" s="17"/>
      <c r="K43" s="17"/>
    </row>
    <row r="44" spans="6:12" ht="14.25">
      <c r="F44" s="23" t="s">
        <v>11</v>
      </c>
      <c r="G44" s="23" t="s">
        <v>12</v>
      </c>
      <c r="H44" s="23">
        <v>2.3</v>
      </c>
      <c r="I44" s="23" t="s">
        <v>13</v>
      </c>
      <c r="J44" s="25" t="s">
        <v>14</v>
      </c>
      <c r="K44" s="23" t="s">
        <v>15</v>
      </c>
      <c r="L44" s="23" t="s">
        <v>16</v>
      </c>
    </row>
    <row r="45" spans="2:14" ht="14.25">
      <c r="B45" s="26">
        <v>1</v>
      </c>
      <c r="C45" s="27" t="str">
        <f>VLOOKUP(N45,'[1]LEDEN'!A:E,2,FALSE)</f>
        <v>DE BREMAEKER Eric</v>
      </c>
      <c r="D45" s="28"/>
      <c r="E45" s="28"/>
      <c r="F45" s="26">
        <v>0</v>
      </c>
      <c r="G45" s="26"/>
      <c r="H45" s="26">
        <v>9</v>
      </c>
      <c r="I45" s="26">
        <v>22</v>
      </c>
      <c r="J45" s="29">
        <f aca="true" t="shared" si="3" ref="J45:J51">ROUNDDOWN(H45/I45,2)</f>
        <v>0.4</v>
      </c>
      <c r="K45" s="26">
        <v>3</v>
      </c>
      <c r="L45" s="30"/>
      <c r="N45">
        <v>7804</v>
      </c>
    </row>
    <row r="46" spans="2:14" ht="14.25">
      <c r="B46" s="26">
        <v>2</v>
      </c>
      <c r="C46" s="27" t="str">
        <f>VLOOKUP(N46,'[1]LEDEN'!A:E,2,FALSE)</f>
        <v>MESKENS Eduard</v>
      </c>
      <c r="D46" s="28"/>
      <c r="E46" s="28"/>
      <c r="F46" s="26">
        <v>0</v>
      </c>
      <c r="G46" s="26"/>
      <c r="H46" s="26">
        <v>23</v>
      </c>
      <c r="I46" s="26">
        <v>23</v>
      </c>
      <c r="J46" s="29">
        <f t="shared" si="3"/>
        <v>1</v>
      </c>
      <c r="K46" s="26">
        <v>5</v>
      </c>
      <c r="L46" s="45">
        <v>4</v>
      </c>
      <c r="N46">
        <v>7297</v>
      </c>
    </row>
    <row r="47" spans="2:14" ht="14.25">
      <c r="B47" s="26">
        <v>3</v>
      </c>
      <c r="C47" s="27" t="str">
        <f>VLOOKUP(N47,'[1]LEDEN'!A:E,2,FALSE)</f>
        <v>EYLENBOSCH Petrus</v>
      </c>
      <c r="D47" s="28"/>
      <c r="E47" s="28"/>
      <c r="F47" s="26">
        <v>0</v>
      </c>
      <c r="G47" s="26"/>
      <c r="H47" s="26">
        <v>20</v>
      </c>
      <c r="I47" s="26">
        <v>31</v>
      </c>
      <c r="J47" s="29">
        <f t="shared" si="3"/>
        <v>0.64</v>
      </c>
      <c r="K47" s="26">
        <v>4</v>
      </c>
      <c r="L47" s="45"/>
      <c r="N47">
        <v>8538</v>
      </c>
    </row>
    <row r="48" spans="2:14" ht="14.25">
      <c r="B48" s="26">
        <v>4</v>
      </c>
      <c r="C48" s="27" t="str">
        <f>VLOOKUP(N48,'[1]LEDEN'!A:E,2,FALSE)</f>
        <v>DE BREMAEKER Eric</v>
      </c>
      <c r="D48" s="28"/>
      <c r="E48" s="28"/>
      <c r="F48" s="26">
        <v>0</v>
      </c>
      <c r="G48" s="26"/>
      <c r="H48" s="26">
        <v>21</v>
      </c>
      <c r="I48" s="26">
        <v>29</v>
      </c>
      <c r="J48" s="29">
        <f t="shared" si="3"/>
        <v>0.72</v>
      </c>
      <c r="K48" s="26">
        <v>5</v>
      </c>
      <c r="L48" s="45"/>
      <c r="N48">
        <v>7804</v>
      </c>
    </row>
    <row r="49" spans="2:12" ht="14.25" hidden="1">
      <c r="B49" s="26">
        <v>4</v>
      </c>
      <c r="C49" s="27" t="e">
        <f>VLOOKUP(N49,'[1]LEDEN'!A:E,2,FALSE)</f>
        <v>#N/A</v>
      </c>
      <c r="D49" s="28"/>
      <c r="E49" s="28"/>
      <c r="F49" s="26"/>
      <c r="G49" s="26"/>
      <c r="H49" s="26">
        <f>G49/8*7</f>
        <v>0</v>
      </c>
      <c r="I49" s="26"/>
      <c r="J49" s="29" t="e">
        <f t="shared" si="3"/>
        <v>#DIV/0!</v>
      </c>
      <c r="K49" s="26"/>
      <c r="L49" s="45"/>
    </row>
    <row r="50" spans="2:12" ht="14.25" hidden="1">
      <c r="B50" s="26">
        <v>5</v>
      </c>
      <c r="C50" s="27" t="e">
        <f>VLOOKUP(N50,'[1]LEDEN'!A:E,2,FALSE)</f>
        <v>#N/A</v>
      </c>
      <c r="D50" s="28"/>
      <c r="E50" s="28"/>
      <c r="F50" s="26"/>
      <c r="G50" s="26"/>
      <c r="H50" s="26">
        <f>G50/8*7</f>
        <v>0</v>
      </c>
      <c r="I50" s="26"/>
      <c r="J50" s="29" t="e">
        <f t="shared" si="3"/>
        <v>#DIV/0!</v>
      </c>
      <c r="K50" s="26"/>
      <c r="L50" s="45"/>
    </row>
    <row r="51" spans="1:12" ht="14.25">
      <c r="A51" s="31"/>
      <c r="B51" s="32"/>
      <c r="C51" s="31"/>
      <c r="D51" s="31"/>
      <c r="E51" s="31" t="s">
        <v>17</v>
      </c>
      <c r="F51" s="33">
        <f>SUM(F45:F50)</f>
        <v>0</v>
      </c>
      <c r="G51" s="33">
        <f>SUM(G45:G50)</f>
        <v>0</v>
      </c>
      <c r="H51" s="33">
        <f>SUM(H45:H50)</f>
        <v>73</v>
      </c>
      <c r="I51" s="33">
        <f>SUM(I45:I50)</f>
        <v>105</v>
      </c>
      <c r="J51" s="34">
        <f t="shared" si="3"/>
        <v>0.69</v>
      </c>
      <c r="K51" s="33">
        <f>MAX(K45:K50)</f>
        <v>5</v>
      </c>
      <c r="L51" s="35" t="s">
        <v>19</v>
      </c>
    </row>
    <row r="52" spans="1:12" ht="4.5" customHeight="1" thickBot="1">
      <c r="A52" s="37"/>
      <c r="B52" s="38"/>
      <c r="C52" s="37"/>
      <c r="D52" s="37"/>
      <c r="E52" s="37"/>
      <c r="F52" s="38"/>
      <c r="G52" s="38"/>
      <c r="H52" s="38"/>
      <c r="I52" s="38"/>
      <c r="J52" s="38"/>
      <c r="K52" s="38"/>
      <c r="L52" s="37"/>
    </row>
    <row r="53" spans="6:11" ht="6" customHeight="1">
      <c r="F53" s="17"/>
      <c r="G53" s="17"/>
      <c r="H53" s="17"/>
      <c r="I53" s="17"/>
      <c r="J53" s="17"/>
      <c r="K53" s="17"/>
    </row>
    <row r="55" spans="1:13" ht="15">
      <c r="A55" s="41" t="s">
        <v>22</v>
      </c>
      <c r="B55" s="41"/>
      <c r="C55" s="42"/>
      <c r="D55" s="43"/>
      <c r="E55" s="41"/>
      <c r="F55" s="41"/>
      <c r="G55" s="41"/>
      <c r="H55" s="41"/>
      <c r="I55" s="43"/>
      <c r="J55" s="44"/>
      <c r="K55" s="44"/>
      <c r="L55" s="44"/>
      <c r="M55" s="44"/>
    </row>
  </sheetData>
  <sheetProtection/>
  <mergeCells count="7">
    <mergeCell ref="L46:L50"/>
    <mergeCell ref="C3:D3"/>
    <mergeCell ref="F3:I3"/>
    <mergeCell ref="K3:M3"/>
    <mergeCell ref="L10:L14"/>
    <mergeCell ref="L22:L26"/>
    <mergeCell ref="L34:L38"/>
  </mergeCell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2006-09-26T08:55:29Z</dcterms:created>
  <dcterms:modified xsi:type="dcterms:W3CDTF">2010-10-03T17:55:43Z</dcterms:modified>
  <cp:category/>
  <cp:version/>
  <cp:contentType/>
  <cp:contentStatus/>
</cp:coreProperties>
</file>