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6228" activeTab="1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<sst xmlns="http://schemas.openxmlformats.org/spreadsheetml/2006/main" count="102" uniqueCount="27">
  <si>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</si>
  <si>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</si>
  <si>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</si>
  <si>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</si>
  <si>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7° KLASSE VRIJSPEL</t>
  </si>
  <si>
    <t xml:space="preserve">        KLEIN</t>
  </si>
  <si>
    <t>datum: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</si>
  <si>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</si>
  <si>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</si>
  <si>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</si>
  <si>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</si>
  <si>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</si>
  <si>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</si>
  <si>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</si>
  <si>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</si>
  <si>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</si>
  <si>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</si>
  <si>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</si>
  <si>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</si>
  <si>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</si>
  <si>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</si>
  <si>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NS</t>
  </si>
  <si>
    <t>MG</t>
  </si>
  <si>
    <t>OG</t>
  </si>
  <si>
    <t>Wedstrijdleiding : DETAEYE Danny</t>
  </si>
  <si>
    <t xml:space="preserve">                       Districtfinale 5° KLASSE VRIJSPEL</t>
  </si>
  <si>
    <t>Wedstrijdleiding : Stilten Rik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</si>
</sst>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3"/>
      <color indexed="8"/>
      <name val="Times New Roman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25" xfId="0" applyFont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63</xdr:row>
      <xdr:rowOff>152400</xdr:rowOff>
    </xdr:from>
    <xdr:to>
      <xdr:col>10</xdr:col>
      <xdr:colOff>352425</xdr:colOff>
      <xdr:row>67</xdr:row>
      <xdr:rowOff>38100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962025" y="9124950"/>
          <a:ext cx="46958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Ivan Van de Meerssche (SMA) speelt de gewestelijke finale in het weekend van 11 en 12 december 2010 in het district Brugge-Zeekust.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41</xdr:row>
      <xdr:rowOff>114300</xdr:rowOff>
    </xdr:from>
    <xdr:to>
      <xdr:col>10</xdr:col>
      <xdr:colOff>152400</xdr:colOff>
      <xdr:row>45</xdr:row>
      <xdr:rowOff>9525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771525" y="5981700"/>
          <a:ext cx="46863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Hubert Korte(SMA)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speelt de gewestelijke finale in het weekend van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 en 12 december 2010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het district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Denderstreek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KBC Sint Martinus. </a:t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12</xdr:col>
      <xdr:colOff>190500</xdr:colOff>
      <xdr:row>51</xdr:row>
      <xdr:rowOff>171450</xdr:rowOff>
    </xdr:to>
    <xdr:sp>
      <xdr:nvSpPr>
        <xdr:cNvPr id="2" name="Rectangle 16"/>
        <xdr:cNvSpPr>
          <a:spLocks/>
        </xdr:cNvSpPr>
      </xdr:nvSpPr>
      <xdr:spPr>
        <a:xfrm>
          <a:off x="0" y="7210425"/>
          <a:ext cx="6429375" cy="7334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</a:t>
          </a:r>
          <a:r>
            <a:rPr lang="en-US" cap="none" sz="1300" b="1" i="0" u="none" baseline="0">
              <a:solidFill>
                <a:srgbClr val="000000"/>
              </a:solidFill>
            </a:rPr>
            <a:t>     </a:t>
          </a:r>
          <a:r>
            <a:rPr lang="en-US" cap="none" sz="1300" b="1" i="0" u="none" baseline="0">
              <a:solidFill>
                <a:srgbClr val="000000"/>
              </a:solidFill>
            </a:rPr>
            <a:t>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rechtstreekse districtfinale 5° klasse vrijspel KB  --  10 oktober</a:t>
          </a:r>
          <a:r>
            <a:rPr lang="en-US" cap="none" sz="1300" b="1" i="0" u="none" baseline="0">
              <a:solidFill>
                <a:srgbClr val="000000"/>
              </a:solidFill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</a:rPr>
            <a:t>2010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10-11\UITSLAGEN\verbeken%202011\uitslagen%20districtfinales%202010-2011\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49">
      <selection activeCell="A62" sqref="A62:D62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6.2812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6">
        <v>40440</v>
      </c>
      <c r="D3" s="46"/>
      <c r="E3" s="11" t="s">
        <v>7</v>
      </c>
      <c r="F3" s="47" t="s">
        <v>8</v>
      </c>
      <c r="G3" s="47"/>
      <c r="H3" s="47"/>
      <c r="I3" s="47"/>
      <c r="J3" s="12" t="s">
        <v>9</v>
      </c>
      <c r="K3" s="48" t="s">
        <v>10</v>
      </c>
      <c r="L3" s="48"/>
      <c r="M3" s="49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4.25">
      <c r="A6" s="18" t="s">
        <v>11</v>
      </c>
      <c r="B6" s="19" t="str">
        <f>VLOOKUP(L6,'[1]LEDEN'!A:E,2,FALSE)</f>
        <v>VANDENHENDE John</v>
      </c>
      <c r="C6" s="18"/>
      <c r="D6" s="18"/>
      <c r="E6" s="18"/>
      <c r="F6" s="18" t="s">
        <v>12</v>
      </c>
      <c r="G6" s="20" t="str">
        <f>VLOOKUP(L6,'[1]LEDEN'!A:E,3,FALSE)</f>
        <v>KOH</v>
      </c>
      <c r="H6" s="20"/>
      <c r="I6" s="18"/>
      <c r="J6" s="18"/>
      <c r="K6" s="18"/>
      <c r="L6" s="21">
        <v>8871</v>
      </c>
    </row>
    <row r="7" ht="6" customHeight="1"/>
    <row r="8" spans="6:12" ht="14.25">
      <c r="F8" s="22" t="s">
        <v>13</v>
      </c>
      <c r="G8" s="23" t="s">
        <v>14</v>
      </c>
      <c r="H8" s="23">
        <v>2.3</v>
      </c>
      <c r="I8" s="24" t="s">
        <v>15</v>
      </c>
      <c r="J8" s="25" t="s">
        <v>16</v>
      </c>
      <c r="K8" s="23" t="s">
        <v>17</v>
      </c>
      <c r="L8" s="23" t="s">
        <v>18</v>
      </c>
    </row>
    <row r="9" spans="2:14" ht="15" customHeight="1">
      <c r="B9" s="26">
        <v>1</v>
      </c>
      <c r="C9" s="27" t="str">
        <f>VLOOKUP(N9,'[1]LEDEN'!A:E,2,FALSE)</f>
        <v>DERUYVER Stefaan</v>
      </c>
      <c r="D9" s="28"/>
      <c r="E9" s="28"/>
      <c r="F9" s="26">
        <v>2</v>
      </c>
      <c r="G9" s="26"/>
      <c r="H9" s="26">
        <v>40</v>
      </c>
      <c r="I9" s="26">
        <v>16</v>
      </c>
      <c r="J9" s="29">
        <f aca="true" t="shared" si="0" ref="J9:J14">ROUNDDOWN(H9/I9,2)</f>
        <v>2.5</v>
      </c>
      <c r="K9" s="26">
        <v>12</v>
      </c>
      <c r="L9" s="30"/>
      <c r="N9">
        <v>4378</v>
      </c>
    </row>
    <row r="10" spans="2:14" ht="15" customHeight="1">
      <c r="B10" s="26">
        <v>2</v>
      </c>
      <c r="C10" s="27" t="str">
        <f>VLOOKUP(N10,'[1]LEDEN'!A:E,2,FALSE)</f>
        <v>VAN DE MEERSCHE Ivan</v>
      </c>
      <c r="D10" s="28"/>
      <c r="E10" s="28"/>
      <c r="F10" s="26">
        <v>1</v>
      </c>
      <c r="G10" s="26"/>
      <c r="H10" s="26">
        <v>40</v>
      </c>
      <c r="I10" s="26">
        <v>26</v>
      </c>
      <c r="J10" s="29">
        <f t="shared" si="0"/>
        <v>1.53</v>
      </c>
      <c r="K10" s="26">
        <v>7</v>
      </c>
      <c r="L10" s="45">
        <v>1</v>
      </c>
      <c r="N10">
        <v>7357</v>
      </c>
    </row>
    <row r="11" spans="2:14" ht="15" customHeight="1">
      <c r="B11" s="26">
        <v>3</v>
      </c>
      <c r="C11" s="27" t="str">
        <f>VLOOKUP(N11,'[1]LEDEN'!A:E,2,FALSE)</f>
        <v>MATHIEU Ivan</v>
      </c>
      <c r="D11" s="28"/>
      <c r="E11" s="28"/>
      <c r="F11" s="26">
        <v>2</v>
      </c>
      <c r="G11" s="26"/>
      <c r="H11" s="26">
        <v>40</v>
      </c>
      <c r="I11" s="26">
        <v>14</v>
      </c>
      <c r="J11" s="29">
        <f t="shared" si="0"/>
        <v>2.85</v>
      </c>
      <c r="K11" s="26">
        <v>11</v>
      </c>
      <c r="L11" s="45"/>
      <c r="N11">
        <v>7682</v>
      </c>
    </row>
    <row r="12" spans="2:14" ht="15" customHeight="1">
      <c r="B12" s="26">
        <v>4</v>
      </c>
      <c r="C12" s="27" t="str">
        <f>VLOOKUP(N12,'[1]LEDEN'!A:E,2,FALSE)</f>
        <v>SYROIT Davy </v>
      </c>
      <c r="D12" s="28"/>
      <c r="E12" s="28"/>
      <c r="F12" s="26">
        <v>2</v>
      </c>
      <c r="G12" s="26"/>
      <c r="H12" s="26">
        <v>40</v>
      </c>
      <c r="I12" s="26">
        <v>15</v>
      </c>
      <c r="J12" s="29">
        <f t="shared" si="0"/>
        <v>2.66</v>
      </c>
      <c r="K12" s="26">
        <v>8</v>
      </c>
      <c r="L12" s="45"/>
      <c r="N12">
        <v>6088</v>
      </c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5"/>
    </row>
    <row r="14" spans="1:13" ht="15" customHeight="1">
      <c r="A14" s="31"/>
      <c r="B14" s="32"/>
      <c r="C14" s="31"/>
      <c r="D14" s="31"/>
      <c r="E14" s="31" t="s">
        <v>19</v>
      </c>
      <c r="F14" s="33">
        <f>SUM(F9:F13)</f>
        <v>7</v>
      </c>
      <c r="G14" s="33">
        <f>SUM(G9:G13)</f>
        <v>0</v>
      </c>
      <c r="H14" s="33">
        <f>SUM(H9:H13)</f>
        <v>160</v>
      </c>
      <c r="I14" s="33">
        <f>SUM(I9:I13)</f>
        <v>71</v>
      </c>
      <c r="J14" s="34">
        <f t="shared" si="0"/>
        <v>2.25</v>
      </c>
      <c r="K14" s="33">
        <f>MAX(K9:K13)</f>
        <v>12</v>
      </c>
      <c r="L14" s="35" t="s">
        <v>20</v>
      </c>
      <c r="M14" s="36" t="s">
        <v>21</v>
      </c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4.25">
      <c r="A17" s="18" t="s">
        <v>11</v>
      </c>
      <c r="B17" s="19" t="str">
        <f>VLOOKUP(L17,'[1]LEDEN'!A:E,2,FALSE)</f>
        <v>VAN DE MEERSCHE Ivan</v>
      </c>
      <c r="C17" s="18"/>
      <c r="D17" s="18"/>
      <c r="E17" s="18"/>
      <c r="F17" s="18" t="s">
        <v>12</v>
      </c>
      <c r="G17" s="20" t="str">
        <f>VLOOKUP(L17,'[1]LEDEN'!A:E,3,FALSE)</f>
        <v>SMA</v>
      </c>
      <c r="H17" s="20"/>
      <c r="I17" s="18"/>
      <c r="J17" s="18"/>
      <c r="K17" s="18"/>
      <c r="L17" s="21">
        <v>7357</v>
      </c>
    </row>
    <row r="18" ht="6" customHeight="1"/>
    <row r="19" spans="6:12" ht="14.25">
      <c r="F19" s="22" t="s">
        <v>13</v>
      </c>
      <c r="G19" s="23" t="s">
        <v>14</v>
      </c>
      <c r="H19" s="23">
        <v>2.3</v>
      </c>
      <c r="I19" s="24" t="s">
        <v>15</v>
      </c>
      <c r="J19" s="25" t="s">
        <v>16</v>
      </c>
      <c r="K19" s="23" t="s">
        <v>17</v>
      </c>
      <c r="L19" s="23" t="s">
        <v>18</v>
      </c>
    </row>
    <row r="20" spans="2:14" ht="14.25">
      <c r="B20" s="26">
        <v>1</v>
      </c>
      <c r="C20" s="27" t="str">
        <f>VLOOKUP(N20,'[1]LEDEN'!A:E,2,FALSE)</f>
        <v>SYROIT Davy </v>
      </c>
      <c r="D20" s="28"/>
      <c r="E20" s="28"/>
      <c r="F20" s="26">
        <v>0</v>
      </c>
      <c r="G20" s="26"/>
      <c r="H20" s="26">
        <v>32</v>
      </c>
      <c r="I20" s="26">
        <v>18</v>
      </c>
      <c r="J20" s="29">
        <f aca="true" t="shared" si="1" ref="J20:J25">ROUNDDOWN(H20/I20,2)</f>
        <v>1.77</v>
      </c>
      <c r="K20" s="26">
        <v>7</v>
      </c>
      <c r="L20" s="30"/>
      <c r="N20">
        <v>6088</v>
      </c>
    </row>
    <row r="21" spans="2:14" ht="14.25">
      <c r="B21" s="26">
        <v>2</v>
      </c>
      <c r="C21" s="27" t="str">
        <f>VLOOKUP(N21,'[1]LEDEN'!A:E,2,FALSE)</f>
        <v>VANDENHENDE John</v>
      </c>
      <c r="D21" s="28"/>
      <c r="E21" s="28"/>
      <c r="F21" s="26">
        <v>1</v>
      </c>
      <c r="G21" s="26"/>
      <c r="H21" s="26">
        <v>40</v>
      </c>
      <c r="I21" s="26">
        <v>26</v>
      </c>
      <c r="J21" s="29">
        <f t="shared" si="1"/>
        <v>1.53</v>
      </c>
      <c r="K21" s="26">
        <v>6</v>
      </c>
      <c r="L21" s="45">
        <v>2</v>
      </c>
      <c r="N21">
        <v>8871</v>
      </c>
    </row>
    <row r="22" spans="2:14" ht="14.25">
      <c r="B22" s="26">
        <v>3</v>
      </c>
      <c r="C22" s="27" t="str">
        <f>VLOOKUP(N22,'[1]LEDEN'!A:E,2,FALSE)</f>
        <v>DERUYVER Stefaan</v>
      </c>
      <c r="D22" s="28"/>
      <c r="E22" s="28"/>
      <c r="F22" s="26">
        <v>1</v>
      </c>
      <c r="G22" s="26"/>
      <c r="H22" s="26">
        <v>40</v>
      </c>
      <c r="I22" s="26">
        <v>17</v>
      </c>
      <c r="J22" s="29">
        <f t="shared" si="1"/>
        <v>2.35</v>
      </c>
      <c r="K22" s="26">
        <v>7</v>
      </c>
      <c r="L22" s="45"/>
      <c r="N22">
        <v>4378</v>
      </c>
    </row>
    <row r="23" spans="2:14" ht="14.25">
      <c r="B23" s="26">
        <v>4</v>
      </c>
      <c r="C23" s="27" t="str">
        <f>VLOOKUP(N23,'[1]LEDEN'!A:E,2,FALSE)</f>
        <v>MATHIEU Ivan</v>
      </c>
      <c r="D23" s="28"/>
      <c r="E23" s="28"/>
      <c r="F23" s="26">
        <v>2</v>
      </c>
      <c r="G23" s="26"/>
      <c r="H23" s="26">
        <v>40</v>
      </c>
      <c r="I23" s="26">
        <v>28</v>
      </c>
      <c r="J23" s="29">
        <f t="shared" si="1"/>
        <v>1.42</v>
      </c>
      <c r="K23" s="26">
        <v>8</v>
      </c>
      <c r="L23" s="45"/>
      <c r="N23">
        <v>7682</v>
      </c>
    </row>
    <row r="24" spans="2:12" ht="14.25" hidden="1">
      <c r="B24" s="26"/>
      <c r="C24" s="27" t="e">
        <f>VLOOKUP(N24,'[1]LEDEN'!A:E,2,FALSE)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5"/>
    </row>
    <row r="25" spans="1:12" ht="14.25">
      <c r="A25" s="31"/>
      <c r="B25" s="32"/>
      <c r="C25" s="31"/>
      <c r="D25" s="31"/>
      <c r="E25" s="31" t="s">
        <v>19</v>
      </c>
      <c r="F25" s="33">
        <f>SUM(F20:F24)</f>
        <v>4</v>
      </c>
      <c r="G25" s="33">
        <f>SUM(G20:G24)</f>
        <v>0</v>
      </c>
      <c r="H25" s="33">
        <f>SUM(H20:H24)</f>
        <v>152</v>
      </c>
      <c r="I25" s="33">
        <f>SUM(I20:I24)</f>
        <v>89</v>
      </c>
      <c r="J25" s="34">
        <f t="shared" si="1"/>
        <v>1.7</v>
      </c>
      <c r="K25" s="33">
        <f>MAX(K20:K24)</f>
        <v>8</v>
      </c>
      <c r="L25" s="35" t="s">
        <v>22</v>
      </c>
    </row>
    <row r="26" spans="1:12" ht="7.5" customHeight="1" thickBot="1">
      <c r="A26" s="37"/>
      <c r="B26" s="38"/>
      <c r="C26" s="37"/>
      <c r="D26" s="37"/>
      <c r="E26" s="37"/>
      <c r="F26" s="38"/>
      <c r="G26" s="38"/>
      <c r="H26" s="38"/>
      <c r="I26" s="38"/>
      <c r="J26" s="38"/>
      <c r="K26" s="38"/>
      <c r="L26" s="37"/>
    </row>
    <row r="27" spans="6:11" ht="3.75" customHeight="1">
      <c r="F27" s="17"/>
      <c r="G27" s="17"/>
      <c r="H27" s="17"/>
      <c r="I27" s="17"/>
      <c r="J27" s="17"/>
      <c r="K27" s="17"/>
    </row>
    <row r="28" spans="1:12" ht="14.25">
      <c r="A28" s="18" t="s">
        <v>11</v>
      </c>
      <c r="B28" s="19" t="str">
        <f>VLOOKUP(L28,'[1]LEDEN'!A:E,2,FALSE)</f>
        <v>SYROIT Davy </v>
      </c>
      <c r="C28" s="18"/>
      <c r="D28" s="18"/>
      <c r="E28" s="18"/>
      <c r="F28" s="39" t="s">
        <v>12</v>
      </c>
      <c r="G28" s="40" t="str">
        <f>VLOOKUP(L28,'[1]LEDEN'!A:E,3,FALSE)</f>
        <v>STER</v>
      </c>
      <c r="H28" s="40"/>
      <c r="I28" s="39"/>
      <c r="J28" s="39"/>
      <c r="K28" s="39"/>
      <c r="L28" s="21">
        <v>6088</v>
      </c>
    </row>
    <row r="29" spans="6:11" ht="7.5" customHeight="1">
      <c r="F29" s="17"/>
      <c r="G29" s="17"/>
      <c r="H29" s="17"/>
      <c r="I29" s="17"/>
      <c r="J29" s="17"/>
      <c r="K29" s="17"/>
    </row>
    <row r="30" spans="6:12" ht="14.25">
      <c r="F30" s="23" t="s">
        <v>13</v>
      </c>
      <c r="G30" s="23" t="s">
        <v>14</v>
      </c>
      <c r="H30" s="23">
        <v>2.3</v>
      </c>
      <c r="I30" s="23" t="s">
        <v>15</v>
      </c>
      <c r="J30" s="25" t="s">
        <v>16</v>
      </c>
      <c r="K30" s="23" t="s">
        <v>17</v>
      </c>
      <c r="L30" s="23" t="s">
        <v>18</v>
      </c>
    </row>
    <row r="31" spans="2:14" ht="14.25">
      <c r="B31" s="26">
        <v>1</v>
      </c>
      <c r="C31" s="27" t="str">
        <f>VLOOKUP(N31,'[1]LEDEN'!A:E,2,FALSE)</f>
        <v>VAN DE MEERSCHE Ivan</v>
      </c>
      <c r="D31" s="28"/>
      <c r="E31" s="28"/>
      <c r="F31" s="26">
        <v>2</v>
      </c>
      <c r="G31" s="26"/>
      <c r="H31" s="26">
        <v>40</v>
      </c>
      <c r="I31" s="26">
        <v>18</v>
      </c>
      <c r="J31" s="29">
        <f aca="true" t="shared" si="2" ref="J31:J36">ROUNDDOWN(H31/I31,2)</f>
        <v>2.22</v>
      </c>
      <c r="K31" s="26">
        <v>10</v>
      </c>
      <c r="L31" s="30"/>
      <c r="N31">
        <v>7357</v>
      </c>
    </row>
    <row r="32" spans="2:14" ht="14.25">
      <c r="B32" s="26">
        <v>2</v>
      </c>
      <c r="C32" s="27" t="str">
        <f>VLOOKUP(N32,'[1]LEDEN'!A:E,2,FALSE)</f>
        <v>DERUYVER Stefaan</v>
      </c>
      <c r="D32" s="28"/>
      <c r="E32" s="28"/>
      <c r="F32" s="26">
        <v>0</v>
      </c>
      <c r="G32" s="26"/>
      <c r="H32" s="26">
        <v>29</v>
      </c>
      <c r="I32" s="26">
        <v>18</v>
      </c>
      <c r="J32" s="29">
        <f t="shared" si="2"/>
        <v>1.61</v>
      </c>
      <c r="K32" s="26">
        <v>7</v>
      </c>
      <c r="L32" s="45">
        <v>3</v>
      </c>
      <c r="N32">
        <v>4378</v>
      </c>
    </row>
    <row r="33" spans="2:14" ht="14.25">
      <c r="B33" s="26">
        <v>3</v>
      </c>
      <c r="C33" s="27" t="str">
        <f>VLOOKUP(N33,'[1]LEDEN'!A:E,2,FALSE)</f>
        <v>MATHIEU Ivan</v>
      </c>
      <c r="D33" s="28"/>
      <c r="E33" s="28"/>
      <c r="F33" s="26">
        <v>2</v>
      </c>
      <c r="G33" s="26"/>
      <c r="H33" s="26">
        <v>40</v>
      </c>
      <c r="I33" s="26">
        <v>32</v>
      </c>
      <c r="J33" s="29">
        <f t="shared" si="2"/>
        <v>1.25</v>
      </c>
      <c r="K33" s="26">
        <v>9</v>
      </c>
      <c r="L33" s="45"/>
      <c r="N33">
        <v>7682</v>
      </c>
    </row>
    <row r="34" spans="2:14" ht="14.25">
      <c r="B34" s="26">
        <v>4</v>
      </c>
      <c r="C34" s="27" t="str">
        <f>VLOOKUP(N34,'[1]LEDEN'!A:E,2,FALSE)</f>
        <v>VANDENHENDE John</v>
      </c>
      <c r="D34" s="28"/>
      <c r="E34" s="28"/>
      <c r="F34" s="26">
        <v>0</v>
      </c>
      <c r="G34" s="26"/>
      <c r="H34" s="26">
        <v>24</v>
      </c>
      <c r="I34" s="26">
        <v>15</v>
      </c>
      <c r="J34" s="29">
        <f t="shared" si="2"/>
        <v>1.6</v>
      </c>
      <c r="K34" s="26">
        <v>5</v>
      </c>
      <c r="L34" s="45"/>
      <c r="N34">
        <v>8871</v>
      </c>
    </row>
    <row r="35" spans="2:12" ht="14.25" hidden="1">
      <c r="B35" s="26">
        <v>5</v>
      </c>
      <c r="C35" s="27" t="e">
        <f>VLOOKUP(N35,'[1]LEDEN'!A:E,2,FALSE)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5"/>
    </row>
    <row r="36" spans="1:13" ht="14.25">
      <c r="A36" s="31"/>
      <c r="B36" s="32"/>
      <c r="C36" s="31"/>
      <c r="D36" s="31"/>
      <c r="E36" s="31" t="s">
        <v>19</v>
      </c>
      <c r="F36" s="33">
        <f>SUM(F31:F35)</f>
        <v>4</v>
      </c>
      <c r="G36" s="33">
        <f>SUM(G31:G35)</f>
        <v>0</v>
      </c>
      <c r="H36" s="33">
        <f>SUM(H31:H35)</f>
        <v>133</v>
      </c>
      <c r="I36" s="33">
        <f>SUM(I31:I35)</f>
        <v>83</v>
      </c>
      <c r="J36" s="34">
        <f t="shared" si="2"/>
        <v>1.6</v>
      </c>
      <c r="K36" s="33">
        <f>MAX(K31:K35)</f>
        <v>10</v>
      </c>
      <c r="L36" s="35" t="s">
        <v>22</v>
      </c>
      <c r="M36" t="s">
        <v>21</v>
      </c>
    </row>
    <row r="37" spans="1:12" ht="6.75" customHeight="1" thickBot="1">
      <c r="A37" s="37"/>
      <c r="B37" s="38"/>
      <c r="C37" s="37"/>
      <c r="D37" s="37"/>
      <c r="E37" s="37"/>
      <c r="F37" s="38"/>
      <c r="G37" s="38"/>
      <c r="H37" s="38"/>
      <c r="I37" s="38"/>
      <c r="J37" s="38"/>
      <c r="K37" s="38"/>
      <c r="L37" s="37"/>
    </row>
    <row r="38" spans="6:11" ht="6" customHeight="1">
      <c r="F38" s="17"/>
      <c r="G38" s="17"/>
      <c r="H38" s="17"/>
      <c r="I38" s="17"/>
      <c r="J38" s="17"/>
      <c r="K38" s="17"/>
    </row>
    <row r="39" spans="1:12" ht="13.5" customHeight="1">
      <c r="A39" s="18" t="s">
        <v>11</v>
      </c>
      <c r="B39" s="19" t="str">
        <f>VLOOKUP(L39,'[1]LEDEN'!A:E,2,FALSE)</f>
        <v>DERUYVER Stefaan</v>
      </c>
      <c r="C39" s="18"/>
      <c r="D39" s="18"/>
      <c r="E39" s="18"/>
      <c r="F39" s="39" t="s">
        <v>12</v>
      </c>
      <c r="G39" s="40" t="str">
        <f>VLOOKUP(L39,'[1]LEDEN'!A:E,3,FALSE)</f>
        <v>KOH</v>
      </c>
      <c r="H39" s="40"/>
      <c r="I39" s="39"/>
      <c r="J39" s="39"/>
      <c r="K39" s="39"/>
      <c r="L39" s="21">
        <v>4378</v>
      </c>
    </row>
    <row r="40" spans="6:11" ht="14.25">
      <c r="F40" s="17"/>
      <c r="G40" s="17"/>
      <c r="H40" s="17"/>
      <c r="I40" s="17"/>
      <c r="J40" s="17"/>
      <c r="K40" s="17"/>
    </row>
    <row r="41" spans="6:12" ht="14.25">
      <c r="F41" s="23" t="s">
        <v>13</v>
      </c>
      <c r="G41" s="23" t="s">
        <v>14</v>
      </c>
      <c r="H41" s="23">
        <v>2.3</v>
      </c>
      <c r="I41" s="23" t="s">
        <v>15</v>
      </c>
      <c r="J41" s="25" t="s">
        <v>16</v>
      </c>
      <c r="K41" s="23" t="s">
        <v>17</v>
      </c>
      <c r="L41" s="23" t="s">
        <v>18</v>
      </c>
    </row>
    <row r="42" spans="2:14" ht="14.25">
      <c r="B42" s="26">
        <v>1</v>
      </c>
      <c r="C42" s="27" t="str">
        <f>VLOOKUP(N42,'[1]LEDEN'!A:E,2,FALSE)</f>
        <v>VANDENHENDE John</v>
      </c>
      <c r="D42" s="28"/>
      <c r="E42" s="28"/>
      <c r="F42" s="26">
        <v>0</v>
      </c>
      <c r="G42" s="26"/>
      <c r="H42" s="26">
        <v>32</v>
      </c>
      <c r="I42" s="26">
        <v>16</v>
      </c>
      <c r="J42" s="29">
        <f aca="true" t="shared" si="3" ref="J42:J47">ROUNDDOWN(H42/I42,2)</f>
        <v>2</v>
      </c>
      <c r="K42" s="26">
        <v>5</v>
      </c>
      <c r="L42" s="30"/>
      <c r="N42">
        <v>8871</v>
      </c>
    </row>
    <row r="43" spans="2:14" ht="14.25">
      <c r="B43" s="26">
        <v>2</v>
      </c>
      <c r="C43" s="27" t="str">
        <f>VLOOKUP(N43,'[1]LEDEN'!A:E,2,FALSE)</f>
        <v>MATHIEU Ivan</v>
      </c>
      <c r="D43" s="28"/>
      <c r="E43" s="28"/>
      <c r="F43" s="26">
        <v>0</v>
      </c>
      <c r="G43" s="26"/>
      <c r="H43" s="26">
        <v>39</v>
      </c>
      <c r="I43" s="26">
        <v>29</v>
      </c>
      <c r="J43" s="29">
        <f t="shared" si="3"/>
        <v>1.34</v>
      </c>
      <c r="K43" s="26">
        <v>6</v>
      </c>
      <c r="L43" s="45">
        <v>4</v>
      </c>
      <c r="N43">
        <v>7682</v>
      </c>
    </row>
    <row r="44" spans="2:14" ht="14.25">
      <c r="B44" s="26">
        <v>3</v>
      </c>
      <c r="C44" s="27" t="str">
        <f>VLOOKUP(N44,'[1]LEDEN'!A:E,2,FALSE)</f>
        <v>SYROIT Davy </v>
      </c>
      <c r="D44" s="28"/>
      <c r="E44" s="28"/>
      <c r="F44" s="26">
        <v>2</v>
      </c>
      <c r="G44" s="26"/>
      <c r="H44" s="26">
        <v>40</v>
      </c>
      <c r="I44" s="26">
        <v>18</v>
      </c>
      <c r="J44" s="29">
        <f t="shared" si="3"/>
        <v>2.22</v>
      </c>
      <c r="K44" s="26">
        <v>8</v>
      </c>
      <c r="L44" s="45"/>
      <c r="N44">
        <v>6088</v>
      </c>
    </row>
    <row r="45" spans="2:14" ht="14.25">
      <c r="B45" s="26">
        <v>4</v>
      </c>
      <c r="C45" s="27" t="str">
        <f>VLOOKUP(N45,'[1]LEDEN'!A:E,2,FALSE)</f>
        <v>VAN DE MEERSCHE Ivan</v>
      </c>
      <c r="D45" s="28"/>
      <c r="E45" s="28"/>
      <c r="F45" s="26">
        <v>1</v>
      </c>
      <c r="G45" s="26"/>
      <c r="H45" s="26">
        <v>40</v>
      </c>
      <c r="I45" s="26">
        <v>17</v>
      </c>
      <c r="J45" s="29">
        <f t="shared" si="3"/>
        <v>2.35</v>
      </c>
      <c r="K45" s="26">
        <v>8</v>
      </c>
      <c r="L45" s="45"/>
      <c r="N45">
        <v>7357</v>
      </c>
    </row>
    <row r="46" spans="2:12" ht="14.25" hidden="1">
      <c r="B46" s="26">
        <v>5</v>
      </c>
      <c r="C46" s="27" t="e">
        <f>VLOOKUP(N46,'[1]LEDEN'!A:E,2,FALSE)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5"/>
    </row>
    <row r="47" spans="1:12" ht="14.25">
      <c r="A47" s="31"/>
      <c r="B47" s="32"/>
      <c r="C47" s="31"/>
      <c r="D47" s="31"/>
      <c r="E47" s="31" t="s">
        <v>19</v>
      </c>
      <c r="F47" s="33">
        <f>SUM(F42:F46)</f>
        <v>3</v>
      </c>
      <c r="G47" s="33">
        <f>SUM(G42:G46)</f>
        <v>0</v>
      </c>
      <c r="H47" s="33">
        <f>SUM(H42:H46)</f>
        <v>151</v>
      </c>
      <c r="I47" s="33">
        <f>SUM(I42:I46)</f>
        <v>80</v>
      </c>
      <c r="J47" s="34">
        <f t="shared" si="3"/>
        <v>1.88</v>
      </c>
      <c r="K47" s="33">
        <f>MAX(K42:K46)</f>
        <v>8</v>
      </c>
      <c r="L47" s="35" t="s">
        <v>22</v>
      </c>
    </row>
    <row r="48" spans="1:12" ht="4.5" customHeight="1" thickBot="1">
      <c r="A48" s="37"/>
      <c r="B48" s="38"/>
      <c r="C48" s="37"/>
      <c r="D48" s="37"/>
      <c r="E48" s="37"/>
      <c r="F48" s="38"/>
      <c r="G48" s="38"/>
      <c r="H48" s="38"/>
      <c r="I48" s="38"/>
      <c r="J48" s="38"/>
      <c r="K48" s="38"/>
      <c r="L48" s="37"/>
    </row>
    <row r="49" spans="6:11" ht="6" customHeight="1">
      <c r="F49" s="17"/>
      <c r="G49" s="17"/>
      <c r="H49" s="17"/>
      <c r="I49" s="17"/>
      <c r="J49" s="17"/>
      <c r="K49" s="17"/>
    </row>
    <row r="50" spans="1:12" ht="14.25">
      <c r="A50" s="18" t="s">
        <v>11</v>
      </c>
      <c r="B50" s="19" t="str">
        <f>VLOOKUP(L50,'[1]LEDEN'!A:E,2,FALSE)</f>
        <v>MATHIEU Ivan</v>
      </c>
      <c r="C50" s="18"/>
      <c r="D50" s="18"/>
      <c r="E50" s="18"/>
      <c r="F50" s="39" t="s">
        <v>12</v>
      </c>
      <c r="G50" s="40" t="str">
        <f>VLOOKUP(L50,'[1]LEDEN'!A:E,3,FALSE)</f>
        <v>KOH</v>
      </c>
      <c r="H50" s="40"/>
      <c r="I50" s="39"/>
      <c r="J50" s="39"/>
      <c r="K50" s="39"/>
      <c r="L50" s="21">
        <v>7682</v>
      </c>
    </row>
    <row r="51" spans="6:11" ht="6.75" customHeight="1">
      <c r="F51" s="17"/>
      <c r="G51" s="17"/>
      <c r="H51" s="17"/>
      <c r="I51" s="17"/>
      <c r="J51" s="17"/>
      <c r="K51" s="17"/>
    </row>
    <row r="52" spans="6:12" ht="14.25">
      <c r="F52" s="23" t="s">
        <v>13</v>
      </c>
      <c r="G52" s="23" t="s">
        <v>14</v>
      </c>
      <c r="H52" s="23">
        <v>2.3</v>
      </c>
      <c r="I52" s="23" t="s">
        <v>15</v>
      </c>
      <c r="J52" s="25" t="s">
        <v>16</v>
      </c>
      <c r="K52" s="23" t="s">
        <v>17</v>
      </c>
      <c r="L52" s="23" t="s">
        <v>18</v>
      </c>
    </row>
    <row r="53" spans="2:14" ht="14.25">
      <c r="B53" s="26">
        <v>1</v>
      </c>
      <c r="C53" s="27" t="str">
        <f>VLOOKUP(N53,'[1]LEDEN'!A:E,2,FALSE)</f>
        <v>DERUYVER Stefaan</v>
      </c>
      <c r="D53" s="28"/>
      <c r="E53" s="28"/>
      <c r="F53" s="26">
        <v>2</v>
      </c>
      <c r="G53" s="26"/>
      <c r="H53" s="26">
        <v>40</v>
      </c>
      <c r="I53" s="26">
        <v>29</v>
      </c>
      <c r="J53" s="29">
        <f aca="true" t="shared" si="4" ref="J53:J58">ROUNDDOWN(H53/I53,2)</f>
        <v>1.37</v>
      </c>
      <c r="K53" s="26">
        <v>6</v>
      </c>
      <c r="L53" s="30"/>
      <c r="N53">
        <v>4378</v>
      </c>
    </row>
    <row r="54" spans="2:14" ht="14.25">
      <c r="B54" s="26">
        <v>2</v>
      </c>
      <c r="C54" s="27" t="str">
        <f>VLOOKUP(N54,'[1]LEDEN'!A:E,2,FALSE)</f>
        <v>VANDENHENDE John</v>
      </c>
      <c r="D54" s="28"/>
      <c r="E54" s="28"/>
      <c r="F54" s="26">
        <v>0</v>
      </c>
      <c r="G54" s="26"/>
      <c r="H54" s="26">
        <v>29</v>
      </c>
      <c r="I54" s="26">
        <v>14</v>
      </c>
      <c r="J54" s="29">
        <f t="shared" si="4"/>
        <v>2.07</v>
      </c>
      <c r="K54" s="26">
        <v>7</v>
      </c>
      <c r="L54" s="45">
        <v>5</v>
      </c>
      <c r="N54">
        <v>8871</v>
      </c>
    </row>
    <row r="55" spans="2:14" ht="14.25">
      <c r="B55" s="26">
        <v>3</v>
      </c>
      <c r="C55" s="27" t="str">
        <f>VLOOKUP(N55,'[1]LEDEN'!A:E,2,FALSE)</f>
        <v>SYROIT Davy </v>
      </c>
      <c r="D55" s="28"/>
      <c r="E55" s="28"/>
      <c r="F55" s="26">
        <v>0</v>
      </c>
      <c r="G55" s="26"/>
      <c r="H55" s="26">
        <v>23</v>
      </c>
      <c r="I55" s="26">
        <v>32</v>
      </c>
      <c r="J55" s="29">
        <f t="shared" si="4"/>
        <v>0.71</v>
      </c>
      <c r="K55" s="26">
        <v>3</v>
      </c>
      <c r="L55" s="45"/>
      <c r="N55">
        <v>6088</v>
      </c>
    </row>
    <row r="56" spans="2:14" ht="14.25">
      <c r="B56" s="26">
        <v>4</v>
      </c>
      <c r="C56" s="27" t="str">
        <f>VLOOKUP(N56,'[1]LEDEN'!A:E,2,FALSE)</f>
        <v>VAN DE MEERSCHE Ivan</v>
      </c>
      <c r="D56" s="28"/>
      <c r="E56" s="28"/>
      <c r="F56" s="26">
        <v>0</v>
      </c>
      <c r="G56" s="26"/>
      <c r="H56" s="26">
        <v>36</v>
      </c>
      <c r="I56" s="26">
        <v>28</v>
      </c>
      <c r="J56" s="29">
        <f t="shared" si="4"/>
        <v>1.28</v>
      </c>
      <c r="K56" s="26">
        <v>6</v>
      </c>
      <c r="L56" s="45"/>
      <c r="N56">
        <v>7357</v>
      </c>
    </row>
    <row r="57" spans="2:12" ht="14.25" hidden="1">
      <c r="B57" s="26">
        <v>5</v>
      </c>
      <c r="C57" s="27" t="e">
        <f>VLOOKUP(N57,'[1]LEDEN'!A:E,2,FALSE)</f>
        <v>#N/A</v>
      </c>
      <c r="D57" s="28"/>
      <c r="E57" s="28"/>
      <c r="F57" s="26"/>
      <c r="G57" s="26"/>
      <c r="H57" s="26">
        <f>G57/8*7</f>
        <v>0</v>
      </c>
      <c r="I57" s="26"/>
      <c r="J57" s="29" t="e">
        <f t="shared" si="4"/>
        <v>#DIV/0!</v>
      </c>
      <c r="K57" s="26"/>
      <c r="L57" s="45"/>
    </row>
    <row r="58" spans="1:12" ht="14.25">
      <c r="A58" s="31"/>
      <c r="B58" s="32"/>
      <c r="C58" s="31"/>
      <c r="D58" s="31"/>
      <c r="E58" s="31" t="s">
        <v>19</v>
      </c>
      <c r="F58" s="33">
        <f>SUM(F53:F57)</f>
        <v>2</v>
      </c>
      <c r="G58" s="33">
        <f>SUM(G53:G57)</f>
        <v>0</v>
      </c>
      <c r="H58" s="33">
        <f>SUM(H53:H57)</f>
        <v>128</v>
      </c>
      <c r="I58" s="33">
        <f>SUM(I53:I57)</f>
        <v>103</v>
      </c>
      <c r="J58" s="34">
        <f t="shared" si="4"/>
        <v>1.24</v>
      </c>
      <c r="K58" s="33">
        <f>MAX(K53:K57)</f>
        <v>7</v>
      </c>
      <c r="L58" s="35" t="s">
        <v>23</v>
      </c>
    </row>
    <row r="59" spans="1:12" ht="8.25" customHeight="1" thickBot="1">
      <c r="A59" s="37"/>
      <c r="B59" s="38"/>
      <c r="C59" s="37"/>
      <c r="D59" s="37"/>
      <c r="E59" s="37"/>
      <c r="F59" s="38"/>
      <c r="G59" s="38"/>
      <c r="H59" s="38"/>
      <c r="I59" s="38"/>
      <c r="J59" s="38"/>
      <c r="K59" s="38"/>
      <c r="L59" s="37"/>
    </row>
    <row r="60" spans="6:11" ht="6" customHeight="1">
      <c r="F60" s="17"/>
      <c r="G60" s="17"/>
      <c r="H60" s="17"/>
      <c r="I60" s="17"/>
      <c r="J60" s="17"/>
      <c r="K60" s="17"/>
    </row>
    <row r="62" spans="1:13" ht="15">
      <c r="A62" s="41" t="s">
        <v>24</v>
      </c>
      <c r="B62" s="41"/>
      <c r="C62" s="42"/>
      <c r="D62" s="43"/>
      <c r="E62" s="41"/>
      <c r="F62" s="41"/>
      <c r="G62" s="41"/>
      <c r="H62" s="41"/>
      <c r="I62" s="43"/>
      <c r="J62" s="44"/>
      <c r="K62" s="44"/>
      <c r="L62" s="44"/>
      <c r="M62" s="44"/>
    </row>
  </sheetData>
  <sheetProtection/>
  <mergeCells count="8">
    <mergeCell ref="L43:L46"/>
    <mergeCell ref="L54:L57"/>
    <mergeCell ref="C3:D3"/>
    <mergeCell ref="F3:I3"/>
    <mergeCell ref="K3:M3"/>
    <mergeCell ref="L10:L13"/>
    <mergeCell ref="L21:L24"/>
    <mergeCell ref="L32:L35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9">
      <selection activeCell="M39" sqref="M39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57421875" style="0" customWidth="1"/>
    <col min="14" max="14" width="4.4218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25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6"/>
      <c r="D3" s="46"/>
      <c r="E3" s="11" t="s">
        <v>7</v>
      </c>
      <c r="F3" s="47"/>
      <c r="G3" s="47"/>
      <c r="H3" s="47"/>
      <c r="I3" s="47"/>
      <c r="J3" s="12" t="s">
        <v>9</v>
      </c>
      <c r="K3" s="48"/>
      <c r="L3" s="48"/>
      <c r="M3" s="49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4.25">
      <c r="A6" s="18" t="s">
        <v>11</v>
      </c>
      <c r="B6" s="19" t="str">
        <f>VLOOKUP(L6,'[1]LEDEN'!A:E,2,FALSE)</f>
        <v>KORTE Hubert</v>
      </c>
      <c r="C6" s="18"/>
      <c r="D6" s="18"/>
      <c r="E6" s="18"/>
      <c r="F6" s="18" t="s">
        <v>12</v>
      </c>
      <c r="G6" s="20" t="str">
        <f>VLOOKUP(L6,'[1]LEDEN'!A:E,3,FALSE)</f>
        <v>SMA</v>
      </c>
      <c r="H6" s="20"/>
      <c r="I6" s="18"/>
      <c r="J6" s="18"/>
      <c r="K6" s="18"/>
      <c r="L6" s="21">
        <v>7803</v>
      </c>
    </row>
    <row r="7" ht="6" customHeight="1"/>
    <row r="8" spans="6:12" ht="14.25">
      <c r="F8" s="22" t="s">
        <v>13</v>
      </c>
      <c r="G8" s="23" t="s">
        <v>14</v>
      </c>
      <c r="H8" s="23">
        <v>2.3</v>
      </c>
      <c r="I8" s="24" t="s">
        <v>15</v>
      </c>
      <c r="J8" s="25" t="s">
        <v>16</v>
      </c>
      <c r="K8" s="23" t="s">
        <v>17</v>
      </c>
      <c r="L8" s="23" t="s">
        <v>18</v>
      </c>
    </row>
    <row r="9" spans="2:14" ht="15" customHeight="1">
      <c r="B9" s="26">
        <v>1</v>
      </c>
      <c r="C9" s="27" t="str">
        <f>VLOOKUP(N9,'[1]LEDEN'!A:E,2,FALSE)</f>
        <v>VAN DEN RYSE Steven</v>
      </c>
      <c r="D9" s="28"/>
      <c r="E9" s="28"/>
      <c r="F9" s="26">
        <v>0</v>
      </c>
      <c r="G9" s="26"/>
      <c r="H9" s="26">
        <v>50</v>
      </c>
      <c r="I9" s="26">
        <v>21</v>
      </c>
      <c r="J9" s="29">
        <f aca="true" t="shared" si="0" ref="J9:J14">ROUNDDOWN(H9/I9,2)</f>
        <v>2.38</v>
      </c>
      <c r="K9" s="26">
        <v>15</v>
      </c>
      <c r="L9" s="30"/>
      <c r="N9">
        <v>8461</v>
      </c>
    </row>
    <row r="10" spans="2:14" ht="15" customHeight="1">
      <c r="B10" s="26">
        <v>2</v>
      </c>
      <c r="C10" s="27" t="str">
        <f>VLOOKUP(N10,'[1]LEDEN'!A:E,2,FALSE)</f>
        <v>LABIE Dirk</v>
      </c>
      <c r="D10" s="28"/>
      <c r="E10" s="28"/>
      <c r="F10" s="26">
        <v>2</v>
      </c>
      <c r="G10" s="26"/>
      <c r="H10" s="26">
        <v>70</v>
      </c>
      <c r="I10" s="26">
        <v>24</v>
      </c>
      <c r="J10" s="29">
        <f t="shared" si="0"/>
        <v>2.91</v>
      </c>
      <c r="K10" s="26">
        <v>20</v>
      </c>
      <c r="L10" s="45">
        <v>1</v>
      </c>
      <c r="N10">
        <v>4359</v>
      </c>
    </row>
    <row r="11" spans="2:14" ht="15" customHeight="1">
      <c r="B11" s="26">
        <v>3</v>
      </c>
      <c r="C11" s="27" t="str">
        <f>VLOOKUP(N11,'[1]LEDEN'!A:E,2,FALSE)</f>
        <v>LABIE Dirk</v>
      </c>
      <c r="D11" s="28"/>
      <c r="E11" s="28"/>
      <c r="F11" s="26">
        <v>2</v>
      </c>
      <c r="G11" s="26"/>
      <c r="H11" s="26">
        <v>70</v>
      </c>
      <c r="I11" s="26">
        <v>17</v>
      </c>
      <c r="J11" s="29">
        <f t="shared" si="0"/>
        <v>4.11</v>
      </c>
      <c r="K11" s="26">
        <v>15</v>
      </c>
      <c r="L11" s="45"/>
      <c r="N11">
        <v>4359</v>
      </c>
    </row>
    <row r="12" spans="2:14" ht="15" customHeight="1">
      <c r="B12" s="26">
        <v>4</v>
      </c>
      <c r="C12" s="27" t="str">
        <f>VLOOKUP(N12,'[1]LEDEN'!A:E,2,FALSE)</f>
        <v>VAN DEN RYSE Steven</v>
      </c>
      <c r="D12" s="28"/>
      <c r="E12" s="28"/>
      <c r="F12" s="26">
        <v>1</v>
      </c>
      <c r="G12" s="26"/>
      <c r="H12" s="26">
        <v>70</v>
      </c>
      <c r="I12" s="26">
        <v>27</v>
      </c>
      <c r="J12" s="29">
        <f t="shared" si="0"/>
        <v>2.59</v>
      </c>
      <c r="K12" s="26">
        <v>10</v>
      </c>
      <c r="L12" s="45"/>
      <c r="N12">
        <v>8461</v>
      </c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5"/>
    </row>
    <row r="14" spans="1:13" ht="15" customHeight="1">
      <c r="A14" s="31"/>
      <c r="B14" s="32"/>
      <c r="C14" s="31"/>
      <c r="D14" s="31"/>
      <c r="E14" s="31" t="s">
        <v>19</v>
      </c>
      <c r="F14" s="33">
        <f>SUM(F9:F13)</f>
        <v>5</v>
      </c>
      <c r="G14" s="33">
        <f>SUM(G9:G13)</f>
        <v>0</v>
      </c>
      <c r="H14" s="33">
        <f>SUM(H9:H13)</f>
        <v>260</v>
      </c>
      <c r="I14" s="33">
        <f>SUM(I9:I13)</f>
        <v>89</v>
      </c>
      <c r="J14" s="34">
        <f t="shared" si="0"/>
        <v>2.92</v>
      </c>
      <c r="K14" s="33">
        <f>MAX(K9:K13)</f>
        <v>20</v>
      </c>
      <c r="L14" s="35" t="s">
        <v>22</v>
      </c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4.25">
      <c r="A17" s="18" t="s">
        <v>11</v>
      </c>
      <c r="B17" s="19" t="str">
        <f>VLOOKUP(L17,'[1]LEDEN'!A:E,2,FALSE)</f>
        <v>VAN DEN RYSE Steven</v>
      </c>
      <c r="C17" s="18"/>
      <c r="D17" s="18"/>
      <c r="E17" s="18"/>
      <c r="F17" s="18" t="s">
        <v>12</v>
      </c>
      <c r="G17" s="20" t="str">
        <f>VLOOKUP(L17,'[1]LEDEN'!A:E,3,FALSE)</f>
        <v>SMA</v>
      </c>
      <c r="H17" s="20"/>
      <c r="I17" s="18"/>
      <c r="J17" s="18"/>
      <c r="K17" s="18"/>
      <c r="L17" s="21">
        <v>8461</v>
      </c>
    </row>
    <row r="18" ht="6" customHeight="1"/>
    <row r="19" spans="6:12" ht="14.25">
      <c r="F19" s="22" t="s">
        <v>13</v>
      </c>
      <c r="G19" s="23" t="s">
        <v>14</v>
      </c>
      <c r="H19" s="23">
        <v>2.3</v>
      </c>
      <c r="I19" s="24" t="s">
        <v>15</v>
      </c>
      <c r="J19" s="25" t="s">
        <v>16</v>
      </c>
      <c r="K19" s="23" t="s">
        <v>17</v>
      </c>
      <c r="L19" s="23" t="s">
        <v>18</v>
      </c>
    </row>
    <row r="20" spans="2:14" ht="14.25">
      <c r="B20" s="26">
        <v>1</v>
      </c>
      <c r="C20" s="27" t="str">
        <f>VLOOKUP(N20,'[1]LEDEN'!A:E,2,FALSE)</f>
        <v>KORTE Hubert</v>
      </c>
      <c r="D20" s="28"/>
      <c r="E20" s="28"/>
      <c r="F20" s="26">
        <v>2</v>
      </c>
      <c r="G20" s="26"/>
      <c r="H20" s="26">
        <v>70</v>
      </c>
      <c r="I20" s="26">
        <v>21</v>
      </c>
      <c r="J20" s="29">
        <f aca="true" t="shared" si="1" ref="J20:J25">ROUNDDOWN(H20/I20,2)</f>
        <v>3.33</v>
      </c>
      <c r="K20" s="26">
        <v>12</v>
      </c>
      <c r="L20" s="30"/>
      <c r="N20">
        <v>7803</v>
      </c>
    </row>
    <row r="21" spans="2:14" ht="14.25">
      <c r="B21" s="26">
        <v>2</v>
      </c>
      <c r="C21" s="27" t="str">
        <f>VLOOKUP(N21,'[1]LEDEN'!A:E,2,FALSE)</f>
        <v>LABIE Dirk</v>
      </c>
      <c r="D21" s="28"/>
      <c r="E21" s="28"/>
      <c r="F21" s="26">
        <v>1</v>
      </c>
      <c r="G21" s="26"/>
      <c r="H21" s="26">
        <v>70</v>
      </c>
      <c r="I21" s="26">
        <v>32</v>
      </c>
      <c r="J21" s="29">
        <f t="shared" si="1"/>
        <v>2.18</v>
      </c>
      <c r="K21" s="26">
        <v>9</v>
      </c>
      <c r="L21" s="45">
        <v>2</v>
      </c>
      <c r="N21">
        <v>4359</v>
      </c>
    </row>
    <row r="22" spans="2:14" ht="14.25">
      <c r="B22" s="26">
        <v>3</v>
      </c>
      <c r="C22" s="27" t="str">
        <f>VLOOKUP(N22,'[1]LEDEN'!A:E,2,FALSE)</f>
        <v>LABIE Dirk</v>
      </c>
      <c r="D22" s="28"/>
      <c r="E22" s="28"/>
      <c r="F22" s="26">
        <v>2</v>
      </c>
      <c r="G22" s="26"/>
      <c r="H22" s="26">
        <v>70</v>
      </c>
      <c r="I22" s="26">
        <v>41</v>
      </c>
      <c r="J22" s="29">
        <f t="shared" si="1"/>
        <v>1.7</v>
      </c>
      <c r="K22" s="26">
        <v>7</v>
      </c>
      <c r="L22" s="45"/>
      <c r="N22">
        <v>4359</v>
      </c>
    </row>
    <row r="23" spans="2:14" ht="14.25">
      <c r="B23" s="26">
        <v>4</v>
      </c>
      <c r="C23" s="27" t="str">
        <f>VLOOKUP(N23,'[1]LEDEN'!A:E,2,FALSE)</f>
        <v>KORTE Hubert</v>
      </c>
      <c r="D23" s="28"/>
      <c r="E23" s="28"/>
      <c r="F23" s="26">
        <v>1</v>
      </c>
      <c r="G23" s="26"/>
      <c r="H23" s="26">
        <v>70</v>
      </c>
      <c r="I23" s="26">
        <v>27</v>
      </c>
      <c r="J23" s="29">
        <f t="shared" si="1"/>
        <v>2.59</v>
      </c>
      <c r="K23" s="26">
        <v>10</v>
      </c>
      <c r="L23" s="45"/>
      <c r="N23">
        <v>7803</v>
      </c>
    </row>
    <row r="24" spans="2:12" ht="14.25" hidden="1">
      <c r="B24" s="26"/>
      <c r="C24" s="27" t="e">
        <f>VLOOKUP(N24,'[1]LEDEN'!A:E,2,FALSE)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5"/>
    </row>
    <row r="25" spans="1:12" ht="14.25">
      <c r="A25" s="31"/>
      <c r="B25" s="32"/>
      <c r="C25" s="31"/>
      <c r="D25" s="31"/>
      <c r="E25" s="31" t="s">
        <v>19</v>
      </c>
      <c r="F25" s="33">
        <f>SUM(F20:F24)</f>
        <v>6</v>
      </c>
      <c r="G25" s="33">
        <f>SUM(G20:G24)</f>
        <v>0</v>
      </c>
      <c r="H25" s="33">
        <f>SUM(H20:H24)</f>
        <v>280</v>
      </c>
      <c r="I25" s="33">
        <f>SUM(I20:I24)</f>
        <v>121</v>
      </c>
      <c r="J25" s="34">
        <f t="shared" si="1"/>
        <v>2.31</v>
      </c>
      <c r="K25" s="33">
        <f>MAX(K20:K24)</f>
        <v>12</v>
      </c>
      <c r="L25" s="35"/>
    </row>
    <row r="26" spans="1:12" ht="7.5" customHeight="1" thickBot="1">
      <c r="A26" s="37"/>
      <c r="B26" s="38"/>
      <c r="C26" s="37"/>
      <c r="D26" s="37"/>
      <c r="E26" s="37"/>
      <c r="F26" s="38"/>
      <c r="G26" s="38"/>
      <c r="H26" s="38"/>
      <c r="I26" s="38"/>
      <c r="J26" s="38"/>
      <c r="K26" s="38"/>
      <c r="L26" s="37"/>
    </row>
    <row r="27" spans="6:11" ht="3.75" customHeight="1">
      <c r="F27" s="17"/>
      <c r="G27" s="17"/>
      <c r="H27" s="17"/>
      <c r="I27" s="17"/>
      <c r="J27" s="17"/>
      <c r="K27" s="17"/>
    </row>
    <row r="28" spans="1:12" ht="14.25">
      <c r="A28" s="18" t="s">
        <v>11</v>
      </c>
      <c r="B28" s="19" t="str">
        <f>VLOOKUP(L28,'[1]LEDEN'!A:E,2,FALSE)</f>
        <v>LABIE Dirk</v>
      </c>
      <c r="C28" s="18"/>
      <c r="D28" s="18"/>
      <c r="E28" s="18"/>
      <c r="F28" s="39" t="s">
        <v>12</v>
      </c>
      <c r="G28" s="40" t="str">
        <f>VLOOKUP(L28,'[1]LEDEN'!A:E,3,FALSE)</f>
        <v>KOH</v>
      </c>
      <c r="H28" s="40"/>
      <c r="I28" s="39"/>
      <c r="J28" s="39"/>
      <c r="K28" s="39"/>
      <c r="L28" s="21">
        <v>4359</v>
      </c>
    </row>
    <row r="29" spans="6:11" ht="7.5" customHeight="1">
      <c r="F29" s="17"/>
      <c r="G29" s="17"/>
      <c r="H29" s="17"/>
      <c r="I29" s="17"/>
      <c r="J29" s="17"/>
      <c r="K29" s="17"/>
    </row>
    <row r="30" spans="6:12" ht="14.25">
      <c r="F30" s="23" t="s">
        <v>13</v>
      </c>
      <c r="G30" s="23" t="s">
        <v>14</v>
      </c>
      <c r="H30" s="23">
        <v>2.3</v>
      </c>
      <c r="I30" s="23" t="s">
        <v>15</v>
      </c>
      <c r="J30" s="25" t="s">
        <v>16</v>
      </c>
      <c r="K30" s="23" t="s">
        <v>17</v>
      </c>
      <c r="L30" s="23" t="s">
        <v>18</v>
      </c>
    </row>
    <row r="31" spans="2:14" ht="14.25">
      <c r="B31" s="26">
        <v>1</v>
      </c>
      <c r="C31" s="27" t="str">
        <f>VLOOKUP(N31,'[1]LEDEN'!A:E,2,FALSE)</f>
        <v>KORTE Hubert</v>
      </c>
      <c r="D31" s="28"/>
      <c r="E31" s="28"/>
      <c r="F31" s="26">
        <v>0</v>
      </c>
      <c r="G31" s="26"/>
      <c r="H31" s="26">
        <v>67</v>
      </c>
      <c r="I31" s="26">
        <v>24</v>
      </c>
      <c r="J31" s="29">
        <f aca="true" t="shared" si="2" ref="J31:J36">ROUNDDOWN(H31/I31,2)</f>
        <v>2.79</v>
      </c>
      <c r="K31" s="26">
        <v>12</v>
      </c>
      <c r="L31" s="30"/>
      <c r="N31">
        <v>7803</v>
      </c>
    </row>
    <row r="32" spans="2:14" ht="14.25">
      <c r="B32" s="26">
        <v>2</v>
      </c>
      <c r="C32" s="27" t="str">
        <f>VLOOKUP(N32,'[1]LEDEN'!A:E,2,FALSE)</f>
        <v>VAN DEN RYSE Steven</v>
      </c>
      <c r="D32" s="28"/>
      <c r="E32" s="28"/>
      <c r="F32" s="26">
        <v>1</v>
      </c>
      <c r="G32" s="26"/>
      <c r="H32" s="26">
        <v>70</v>
      </c>
      <c r="I32" s="26">
        <v>32</v>
      </c>
      <c r="J32" s="29">
        <f t="shared" si="2"/>
        <v>2.18</v>
      </c>
      <c r="K32" s="26">
        <v>9</v>
      </c>
      <c r="L32" s="45">
        <v>3</v>
      </c>
      <c r="N32">
        <v>8461</v>
      </c>
    </row>
    <row r="33" spans="2:14" ht="14.25">
      <c r="B33" s="26">
        <v>3</v>
      </c>
      <c r="C33" s="27" t="str">
        <f>VLOOKUP(N33,'[1]LEDEN'!A:E,2,FALSE)</f>
        <v>KORTE Hubert</v>
      </c>
      <c r="D33" s="28"/>
      <c r="E33" s="28"/>
      <c r="F33" s="26">
        <v>0</v>
      </c>
      <c r="G33" s="26"/>
      <c r="H33" s="26">
        <v>21</v>
      </c>
      <c r="I33" s="26">
        <v>17</v>
      </c>
      <c r="J33" s="29">
        <f t="shared" si="2"/>
        <v>1.23</v>
      </c>
      <c r="K33" s="26">
        <v>6</v>
      </c>
      <c r="L33" s="45"/>
      <c r="N33">
        <v>7803</v>
      </c>
    </row>
    <row r="34" spans="2:14" ht="14.25">
      <c r="B34" s="26">
        <v>4</v>
      </c>
      <c r="C34" s="27" t="str">
        <f>VLOOKUP(N34,'[1]LEDEN'!A:E,2,FALSE)</f>
        <v>VAN DEN RYSE Steven</v>
      </c>
      <c r="D34" s="28"/>
      <c r="E34" s="28"/>
      <c r="F34" s="26">
        <v>0</v>
      </c>
      <c r="G34" s="26"/>
      <c r="H34" s="26">
        <v>67</v>
      </c>
      <c r="I34" s="26">
        <v>41</v>
      </c>
      <c r="J34" s="29">
        <f t="shared" si="2"/>
        <v>1.63</v>
      </c>
      <c r="K34" s="26">
        <v>7</v>
      </c>
      <c r="L34" s="45"/>
      <c r="N34">
        <v>8461</v>
      </c>
    </row>
    <row r="35" spans="2:12" ht="14.25" hidden="1">
      <c r="B35" s="26">
        <v>5</v>
      </c>
      <c r="C35" s="27" t="e">
        <f>VLOOKUP(N35,'[1]LEDEN'!A:E,2,FALSE)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5"/>
    </row>
    <row r="36" spans="1:12" ht="14.25">
      <c r="A36" s="31"/>
      <c r="B36" s="32"/>
      <c r="C36" s="31"/>
      <c r="D36" s="31"/>
      <c r="E36" s="31" t="s">
        <v>19</v>
      </c>
      <c r="F36" s="33">
        <f>SUM(F31:F35)</f>
        <v>1</v>
      </c>
      <c r="G36" s="33">
        <f>SUM(G31:G35)</f>
        <v>0</v>
      </c>
      <c r="H36" s="33">
        <f>SUM(H31:H35)</f>
        <v>225</v>
      </c>
      <c r="I36" s="33">
        <f>SUM(I31:I35)</f>
        <v>114</v>
      </c>
      <c r="J36" s="34">
        <f t="shared" si="2"/>
        <v>1.97</v>
      </c>
      <c r="K36" s="33">
        <f>MAX(K31:K35)</f>
        <v>12</v>
      </c>
      <c r="L36" s="35"/>
    </row>
    <row r="37" spans="1:12" ht="6.75" customHeight="1" thickBot="1">
      <c r="A37" s="37"/>
      <c r="B37" s="38"/>
      <c r="C37" s="37"/>
      <c r="D37" s="37"/>
      <c r="E37" s="37"/>
      <c r="F37" s="38"/>
      <c r="G37" s="38"/>
      <c r="H37" s="38"/>
      <c r="I37" s="38"/>
      <c r="J37" s="38"/>
      <c r="K37" s="38"/>
      <c r="L37" s="37"/>
    </row>
    <row r="38" spans="6:11" ht="6" customHeight="1">
      <c r="F38" s="17"/>
      <c r="G38" s="17"/>
      <c r="H38" s="17"/>
      <c r="I38" s="17"/>
      <c r="J38" s="17"/>
      <c r="K38" s="17"/>
    </row>
    <row r="40" spans="1:4" ht="15">
      <c r="A40" s="41" t="s">
        <v>26</v>
      </c>
      <c r="B40" s="41"/>
      <c r="C40" s="42"/>
      <c r="D40" s="43"/>
    </row>
  </sheetData>
  <sheetProtection/>
  <mergeCells count="6">
    <mergeCell ref="C3:D3"/>
    <mergeCell ref="F3:I3"/>
    <mergeCell ref="K3:M3"/>
    <mergeCell ref="L10:L13"/>
    <mergeCell ref="L21:L24"/>
    <mergeCell ref="L32:L35"/>
  </mergeCell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2006-09-26T08:55:29Z</dcterms:created>
  <dcterms:modified xsi:type="dcterms:W3CDTF">2010-10-10T10:24:37Z</dcterms:modified>
  <cp:category/>
  <cp:version/>
  <cp:contentType/>
  <cp:contentStatus/>
</cp:coreProperties>
</file>