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1"/>
  </bookViews>
  <sheets>
    <sheet name="DR 3° 3bnd 2,30" sheetId="1" r:id="rId1"/>
    <sheet name="Blad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<sst xmlns="http://schemas.openxmlformats.org/spreadsheetml/2006/main" count="81" uniqueCount="49">
  <si>
    <t>GEWEST BEIDE - VLAANDEREN</t>
  </si>
  <si>
    <t>sportjaar :</t>
  </si>
  <si>
    <t>2010-2011</t>
  </si>
  <si>
    <t>DISTRICT :  Denderstreek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</si>
  <si>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</si>
  <si>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</si>
  <si>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</si>
  <si>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</si>
  <si>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</si>
  <si>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</si>
  <si>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</si>
  <si>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</si>
  <si>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</si>
  <si>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</si>
  <si>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</si>
  <si>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</si>
  <si>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PR3/4</t>
  </si>
  <si>
    <t>DISTRICTFINALE</t>
  </si>
  <si>
    <t>* DEELNEMERS</t>
  </si>
  <si>
    <t xml:space="preserve">Al deze wedstrijden worden gespeeld in </t>
  </si>
  <si>
    <t>KBC Snt Martinus, Hertshage 57, 9300 Aalst</t>
  </si>
  <si>
    <t>Tel: 053/21 .15.00</t>
  </si>
  <si>
    <r>
      <rPr>
        <b/>
        <sz val="11"/>
        <color indexed="8"/>
        <rFont val="Calibri"/>
        <family val="2"/>
      </rPr>
      <t>zondag</t>
    </r>
    <r>
      <rPr>
        <sz val="11"/>
        <color theme="1"/>
        <rFont val="Calibri"/>
        <family val="2"/>
      </rPr>
      <t>, 20 februari 2011 om 14u00</t>
    </r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</si>
  <si>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</si>
  <si>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</si>
  <si>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</si>
  <si>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</si>
  <si>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</si>
  <si>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</si>
  <si>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</si>
  <si>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Rik Stilten of diens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</si>
  <si>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</si>
  <si>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</si>
  <si>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</si>
  <si>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</si>
  <si>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</si>
  <si>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 xml:space="preserve">DSB : Rik Stilten, Broekkouter 1, 9200 Baasrode. 0486/686262. rikstilten@hotmail.com </t>
  </si>
  <si>
    <t>van 2 en 3 april 2011 in het distrit Denderstreek (lokaal van de winnaar)</t>
  </si>
  <si>
    <t>KAMPIOENSCHAP VAN BELGIE : 3° DRIEBANDEN MB</t>
  </si>
  <si>
    <t>KBC Ons Huis : Visstraat z/n, 9500 Geraardsbergen</t>
  </si>
  <si>
    <t>Tel: 0497/13.66.33</t>
  </si>
  <si>
    <t>Poule A</t>
  </si>
  <si>
    <t>Poule B</t>
  </si>
  <si>
    <t>VFF</t>
  </si>
  <si>
    <t>G/Q</t>
  </si>
  <si>
    <r>
      <rPr>
        <b/>
        <sz val="11"/>
        <color indexed="8"/>
        <rFont val="Calibri"/>
        <family val="2"/>
      </rPr>
      <t>zaterdag</t>
    </r>
    <r>
      <rPr>
        <sz val="11"/>
        <color theme="1"/>
        <rFont val="Calibri"/>
        <family val="2"/>
      </rPr>
      <t>, 19 februari 2011 om 14u00</t>
    </r>
  </si>
  <si>
    <t>van 23 en 24 april 2011 in het distrit Denderstreek (KBC OHG)</t>
  </si>
  <si>
    <t>DISTRICT :  DENDERSTREEK</t>
  </si>
  <si>
    <t>1-3    2- 4           V1 - W2    V2 - W1           V1-V2     W1-W2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</si>
</sst>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dd\-mm\-yy"/>
  </numFmts>
  <fonts count="57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33" borderId="10" xfId="55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0" fontId="6" fillId="33" borderId="12" xfId="55" applyFont="1" applyFill="1" applyBorder="1" applyAlignment="1">
      <alignment horizontal="left"/>
      <protection/>
    </xf>
    <xf numFmtId="0" fontId="4" fillId="33" borderId="13" xfId="55" applyFont="1" applyFill="1" applyBorder="1" applyAlignment="1">
      <alignment horizontal="left"/>
      <protection/>
    </xf>
    <xf numFmtId="0" fontId="4" fillId="33" borderId="13" xfId="55" applyFont="1" applyFill="1" applyBorder="1" applyAlignment="1">
      <alignment horizontal="center"/>
      <protection/>
    </xf>
    <xf numFmtId="0" fontId="6" fillId="33" borderId="0" xfId="55" applyFont="1" applyFill="1" applyBorder="1" applyAlignment="1">
      <alignment horizontal="left"/>
      <protection/>
    </xf>
    <xf numFmtId="0" fontId="7" fillId="33" borderId="0" xfId="55" applyFont="1" applyFill="1" applyBorder="1" applyAlignment="1">
      <alignment horizontal="left"/>
      <protection/>
    </xf>
    <xf numFmtId="0" fontId="8" fillId="33" borderId="0" xfId="55" applyFont="1" applyFill="1" applyBorder="1">
      <alignment/>
      <protection/>
    </xf>
    <xf numFmtId="0" fontId="6" fillId="33" borderId="0" xfId="55" applyFont="1" applyFill="1" applyBorder="1" applyAlignment="1">
      <alignment horizontal="center"/>
      <protection/>
    </xf>
    <xf numFmtId="1" fontId="6" fillId="33" borderId="0" xfId="55" applyNumberFormat="1" applyFont="1" applyFill="1" applyBorder="1" applyAlignment="1">
      <alignment horizontal="center"/>
      <protection/>
    </xf>
    <xf numFmtId="165" fontId="6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9" fillId="33" borderId="13" xfId="55" applyFont="1" applyFill="1" applyBorder="1" applyAlignment="1">
      <alignment horizontal="left"/>
      <protection/>
    </xf>
    <xf numFmtId="0" fontId="9" fillId="33" borderId="13" xfId="55" applyFont="1" applyFill="1" applyBorder="1" applyAlignment="1">
      <alignment horizontal="center"/>
      <protection/>
    </xf>
    <xf numFmtId="0" fontId="9" fillId="33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center"/>
      <protection/>
    </xf>
    <xf numFmtId="1" fontId="5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11" fillId="0" borderId="0" xfId="0" applyFont="1" applyAlignment="1">
      <alignment/>
    </xf>
    <xf numFmtId="0" fontId="5" fillId="0" borderId="0" xfId="55" applyFont="1" applyFill="1" applyBorder="1" applyAlignment="1">
      <alignment horizontal="left"/>
      <protection/>
    </xf>
    <xf numFmtId="0" fontId="12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54" applyBorder="1" applyAlignment="1">
      <alignment horizontal="center"/>
      <protection/>
    </xf>
    <xf numFmtId="164" fontId="2" fillId="0" borderId="0" xfId="54" applyNumberFormat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164" fontId="2" fillId="0" borderId="0" xfId="54" applyNumberFormat="1" applyFill="1" applyBorder="1" applyAlignment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4" fillId="0" borderId="0" xfId="0" applyFont="1" applyAlignment="1">
      <alignment/>
    </xf>
    <xf numFmtId="1" fontId="5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1" fontId="15" fillId="0" borderId="0" xfId="55" applyNumberFormat="1" applyFont="1" applyAlignment="1">
      <alignment horizontal="center"/>
      <protection/>
    </xf>
    <xf numFmtId="164" fontId="15" fillId="0" borderId="0" xfId="55" applyNumberFormat="1" applyFont="1" applyAlignment="1">
      <alignment horizontal="right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1" fontId="2" fillId="0" borderId="0" xfId="55" applyNumberFormat="1" applyFont="1" applyAlignment="1">
      <alignment horizontal="center"/>
      <protection/>
    </xf>
    <xf numFmtId="0" fontId="17" fillId="0" borderId="0" xfId="55" applyFont="1" applyAlignment="1">
      <alignment horizontal="left"/>
      <protection/>
    </xf>
    <xf numFmtId="0" fontId="15" fillId="0" borderId="0" xfId="55" applyFont="1">
      <alignment/>
      <protection/>
    </xf>
    <xf numFmtId="0" fontId="6" fillId="0" borderId="17" xfId="55" applyFont="1" applyBorder="1" applyAlignment="1">
      <alignment horizontal="left"/>
      <protection/>
    </xf>
    <xf numFmtId="0" fontId="8" fillId="0" borderId="18" xfId="55" applyFont="1" applyBorder="1" applyAlignment="1">
      <alignment horizontal="center"/>
      <protection/>
    </xf>
    <xf numFmtId="0" fontId="8" fillId="0" borderId="18" xfId="55" applyFont="1" applyBorder="1" applyAlignment="1">
      <alignment horizontal="left"/>
      <protection/>
    </xf>
    <xf numFmtId="1" fontId="8" fillId="0" borderId="18" xfId="55" applyNumberFormat="1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7" fillId="34" borderId="10" xfId="55" applyFont="1" applyFill="1" applyBorder="1" applyAlignment="1">
      <alignment horizontal="left"/>
      <protection/>
    </xf>
    <xf numFmtId="0" fontId="15" fillId="34" borderId="11" xfId="55" applyFont="1" applyFill="1" applyBorder="1">
      <alignment/>
      <protection/>
    </xf>
    <xf numFmtId="0" fontId="15" fillId="34" borderId="11" xfId="55" applyFont="1" applyFill="1" applyBorder="1" applyAlignment="1">
      <alignment horizontal="left"/>
      <protection/>
    </xf>
    <xf numFmtId="0" fontId="15" fillId="34" borderId="11" xfId="55" applyFont="1" applyFill="1" applyBorder="1" applyAlignment="1">
      <alignment horizontal="center"/>
      <protection/>
    </xf>
    <xf numFmtId="1" fontId="15" fillId="34" borderId="11" xfId="55" applyNumberFormat="1" applyFont="1" applyFill="1" applyBorder="1" applyAlignment="1">
      <alignment horizontal="center"/>
      <protection/>
    </xf>
    <xf numFmtId="0" fontId="2" fillId="34" borderId="12" xfId="55" applyFont="1" applyFill="1" applyBorder="1">
      <alignment/>
      <protection/>
    </xf>
    <xf numFmtId="0" fontId="17" fillId="34" borderId="15" xfId="55" applyFont="1" applyFill="1" applyBorder="1" applyAlignment="1">
      <alignment horizontal="left"/>
      <protection/>
    </xf>
    <xf numFmtId="0" fontId="15" fillId="34" borderId="20" xfId="55" applyFont="1" applyFill="1" applyBorder="1">
      <alignment/>
      <protection/>
    </xf>
    <xf numFmtId="0" fontId="15" fillId="34" borderId="20" xfId="55" applyFont="1" applyFill="1" applyBorder="1" applyAlignment="1">
      <alignment horizontal="left"/>
      <protection/>
    </xf>
    <xf numFmtId="0" fontId="15" fillId="34" borderId="20" xfId="55" applyFont="1" applyFill="1" applyBorder="1" applyAlignment="1">
      <alignment horizontal="center"/>
      <protection/>
    </xf>
    <xf numFmtId="1" fontId="15" fillId="34" borderId="20" xfId="55" applyNumberFormat="1" applyFont="1" applyFill="1" applyBorder="1" applyAlignment="1">
      <alignment horizontal="center"/>
      <protection/>
    </xf>
    <xf numFmtId="0" fontId="2" fillId="34" borderId="21" xfId="55" applyFont="1" applyFill="1" applyBorder="1">
      <alignment/>
      <protection/>
    </xf>
    <xf numFmtId="0" fontId="5" fillId="33" borderId="11" xfId="55" applyFont="1" applyFill="1" applyBorder="1" applyAlignment="1">
      <alignment horizontal="center"/>
      <protection/>
    </xf>
    <xf numFmtId="165" fontId="6" fillId="33" borderId="0" xfId="55" applyNumberFormat="1" applyFont="1" applyFill="1" applyBorder="1" applyAlignment="1">
      <alignment horizontal="center"/>
      <protection/>
    </xf>
    <xf numFmtId="165" fontId="6" fillId="33" borderId="14" xfId="55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164" fontId="2" fillId="0" borderId="0" xfId="54" applyNumberFormat="1" applyFill="1" applyBorder="1" applyAlignment="1">
      <alignment horizontal="center"/>
      <protection/>
    </xf>
    <xf numFmtId="0" fontId="5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voorronde%20+%20kal%20districtfinales\driebanden%20kb\VL_VD_%203%203banden%20kb_%20uitsl%20voorronde%20+%20kal%20d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voorronde%20+%20kal%20districtfinales\DRIEBANDEN%20MB\VL_VD_%203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>
        <row r="9">
          <cell r="I9">
            <v>7</v>
          </cell>
          <cell r="K9">
            <v>108</v>
          </cell>
          <cell r="L9">
            <v>177</v>
          </cell>
          <cell r="M9">
            <v>0.6096694915254238</v>
          </cell>
          <cell r="N9">
            <v>5</v>
          </cell>
        </row>
        <row r="15">
          <cell r="N15">
            <v>4</v>
          </cell>
        </row>
        <row r="16">
          <cell r="I16">
            <v>4</v>
          </cell>
          <cell r="K16">
            <v>99</v>
          </cell>
          <cell r="L16">
            <v>178</v>
          </cell>
        </row>
        <row r="23">
          <cell r="I23">
            <v>6</v>
          </cell>
          <cell r="K23">
            <v>97</v>
          </cell>
          <cell r="L23">
            <v>217</v>
          </cell>
          <cell r="M23">
            <v>0.4465046082949309</v>
          </cell>
          <cell r="N23">
            <v>4</v>
          </cell>
        </row>
        <row r="30">
          <cell r="I30">
            <v>4</v>
          </cell>
          <cell r="K30">
            <v>88</v>
          </cell>
          <cell r="L30">
            <v>211</v>
          </cell>
          <cell r="N30">
            <v>5</v>
          </cell>
        </row>
        <row r="37">
          <cell r="I37">
            <v>4</v>
          </cell>
          <cell r="K37">
            <v>89</v>
          </cell>
          <cell r="L37">
            <v>227</v>
          </cell>
          <cell r="N37">
            <v>4</v>
          </cell>
        </row>
        <row r="44">
          <cell r="K44">
            <v>96</v>
          </cell>
          <cell r="L44">
            <v>236</v>
          </cell>
          <cell r="N44">
            <v>3</v>
          </cell>
        </row>
        <row r="51">
          <cell r="K51">
            <v>89</v>
          </cell>
          <cell r="L51">
            <v>250</v>
          </cell>
          <cell r="N51">
            <v>3</v>
          </cell>
        </row>
      </sheetData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B34">
      <selection activeCell="D52" sqref="D52:O52"/>
    </sheetView>
  </sheetViews>
  <sheetFormatPr defaultColWidth="9.140625" defaultRowHeight="15"/>
  <cols>
    <col min="1" max="1" width="3.140625" style="0" hidden="1" customWidth="1"/>
    <col min="2" max="2" width="6.28125" style="1" customWidth="1"/>
    <col min="3" max="3" width="8.00390625" style="0" customWidth="1"/>
    <col min="4" max="4" width="10.00390625" style="0" customWidth="1"/>
    <col min="5" max="5" width="11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1" customWidth="1"/>
    <col min="16" max="16" width="8.00390625" style="0" customWidth="1"/>
    <col min="18" max="18" width="9.421875" style="0" bestFit="1" customWidth="1"/>
  </cols>
  <sheetData>
    <row r="1" spans="1:16" ht="15">
      <c r="A1" s="4"/>
      <c r="B1" s="5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" t="s">
        <v>1</v>
      </c>
      <c r="P1" s="7" t="s">
        <v>2</v>
      </c>
    </row>
    <row r="2" spans="1:16" ht="15">
      <c r="A2" s="8"/>
      <c r="B2" s="9"/>
      <c r="C2" s="10" t="s">
        <v>3</v>
      </c>
      <c r="D2" s="11"/>
      <c r="E2" s="12"/>
      <c r="F2" s="10"/>
      <c r="G2" s="13"/>
      <c r="H2" s="13"/>
      <c r="I2" s="13"/>
      <c r="J2" s="13"/>
      <c r="K2" s="14"/>
      <c r="L2" s="15"/>
      <c r="M2" s="16"/>
      <c r="N2" s="16"/>
      <c r="O2" s="78">
        <f ca="1">TODAY()</f>
        <v>40582</v>
      </c>
      <c r="P2" s="79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6"/>
      <c r="N3" s="16"/>
      <c r="O3" s="24"/>
      <c r="P3" s="25"/>
    </row>
    <row r="4" spans="1:16" ht="15.75" thickBot="1">
      <c r="A4" s="26"/>
      <c r="B4" s="80" t="s">
        <v>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</row>
    <row r="5" spans="3:6" ht="12.75" customHeight="1">
      <c r="C5" s="27" t="s">
        <v>5</v>
      </c>
      <c r="D5" s="28"/>
      <c r="E5" s="28"/>
      <c r="F5" s="29"/>
    </row>
    <row r="6" ht="6" customHeight="1"/>
    <row r="7" spans="1:16" ht="18.75">
      <c r="A7" s="83" t="s">
        <v>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ht="6.75" customHeight="1"/>
    <row r="9" spans="2:15" ht="11.25" customHeight="1">
      <c r="B9"/>
      <c r="C9" s="31" t="s">
        <v>7</v>
      </c>
      <c r="D9" s="31" t="s">
        <v>8</v>
      </c>
      <c r="E9" s="31"/>
      <c r="F9" s="31" t="s">
        <v>9</v>
      </c>
      <c r="G9" s="31"/>
      <c r="H9" s="31"/>
      <c r="I9" s="1"/>
      <c r="J9" s="31" t="s">
        <v>10</v>
      </c>
      <c r="K9" s="32" t="s">
        <v>11</v>
      </c>
      <c r="L9" s="31" t="s">
        <v>12</v>
      </c>
      <c r="M9" s="31" t="s">
        <v>13</v>
      </c>
      <c r="N9" s="31" t="s">
        <v>14</v>
      </c>
      <c r="O9" s="31" t="s">
        <v>15</v>
      </c>
    </row>
    <row r="10" spans="2:16" ht="15">
      <c r="B10">
        <f>B9+1</f>
        <v>1</v>
      </c>
      <c r="C10" s="33">
        <v>8461</v>
      </c>
      <c r="D10" s="3" t="str">
        <f>VLOOKUP(C10,'[1]LEDEN'!A:C,2,FALSE)</f>
        <v>VAN DEN RYSE Steven</v>
      </c>
      <c r="F10" s="1" t="str">
        <f>VLOOKUP(C10,'[1]LEDEN'!A:C,3,FALSE)</f>
        <v>SMA</v>
      </c>
      <c r="J10" s="1">
        <f>'[1]detail uitlsag'!I9</f>
        <v>7</v>
      </c>
      <c r="K10" s="34">
        <f>'[1]detail uitlsag'!K9</f>
        <v>108</v>
      </c>
      <c r="L10" s="34">
        <f>'[1]detail uitlsag'!L9</f>
        <v>177</v>
      </c>
      <c r="M10" s="35">
        <f>'[1]detail uitlsag'!M9</f>
        <v>0.6096694915254238</v>
      </c>
      <c r="N10" s="34">
        <f>'[1]detail uitlsag'!N9</f>
        <v>5</v>
      </c>
      <c r="O10" s="1" t="str">
        <f>IF(M10&lt;0.51,"OG",IF(AND(M10&gt;=0.51,M10&lt;0.625),"MG",IF(AND(M10&gt;=0.625,M10&lt;0.79),"PR",IF(AND(M10&gt;=0.79,M10&lt;0.975),"DPR",IF(M10&gt;=0.975,"DRPR","")))))</f>
        <v>MG</v>
      </c>
      <c r="P10" t="s">
        <v>16</v>
      </c>
    </row>
    <row r="11" spans="2:14" ht="7.5" customHeight="1">
      <c r="B11"/>
      <c r="C11" s="33"/>
      <c r="D11" s="3"/>
      <c r="F11" s="1"/>
      <c r="J11" s="1"/>
      <c r="K11" s="34"/>
      <c r="L11" s="34"/>
      <c r="M11" s="35"/>
      <c r="N11" s="34"/>
    </row>
    <row r="12" spans="2:15" ht="15">
      <c r="B12">
        <f>B10+1</f>
        <v>2</v>
      </c>
      <c r="C12" s="33">
        <v>8535</v>
      </c>
      <c r="D12" s="3" t="str">
        <f>VLOOKUP(C12,'[1]LEDEN'!A:C,2,FALSE)</f>
        <v>DE WIN Guy</v>
      </c>
      <c r="F12" s="1" t="str">
        <f>VLOOKUP(C12,'[1]LEDEN'!A:C,3,FALSE)</f>
        <v>STER</v>
      </c>
      <c r="J12" s="1">
        <f>+'[1]detail uitlsag'!I16</f>
        <v>4</v>
      </c>
      <c r="K12" s="36">
        <f>+'[1]detail uitlsag'!K16</f>
        <v>99</v>
      </c>
      <c r="L12" s="36">
        <f>+'[1]detail uitlsag'!L16</f>
        <v>178</v>
      </c>
      <c r="M12" s="37">
        <f>IF(L12&lt;&gt;0,(K12/L12)-0.0005,"")</f>
        <v>0.555679775280899</v>
      </c>
      <c r="N12" s="36">
        <f>+'[1]detail uitlsag'!N15</f>
        <v>4</v>
      </c>
      <c r="O12" s="1" t="str">
        <f aca="true" t="shared" si="0" ref="O12:O22">IF(M12&lt;0.51,"OG",IF(AND(M12&gt;=0.51,M12&lt;0.625),"MG",IF(AND(M12&gt;=0.625,M12&lt;0.79),"PR",IF(AND(M12&gt;=0.79,M12&lt;0.975),"DPR",IF(M12&gt;=0.975,"DRPR","")))))</f>
        <v>MG</v>
      </c>
    </row>
    <row r="13" spans="2:14" ht="7.5" customHeight="1">
      <c r="B13"/>
      <c r="C13" s="33"/>
      <c r="D13" s="3"/>
      <c r="F13" s="1"/>
      <c r="J13" s="1"/>
      <c r="K13" s="36"/>
      <c r="L13" s="36"/>
      <c r="M13" s="37"/>
      <c r="N13" s="36"/>
    </row>
    <row r="14" spans="2:15" ht="15">
      <c r="B14">
        <f>B12+1</f>
        <v>3</v>
      </c>
      <c r="C14" s="33">
        <v>4294</v>
      </c>
      <c r="D14" s="3" t="str">
        <f>VLOOKUP(C14,'[1]LEDEN'!A:C,2,FALSE)</f>
        <v>MATTENS Roger</v>
      </c>
      <c r="F14" s="1" t="str">
        <f>VLOOKUP(C14,'[1]LEDEN'!A:C,3,FALSE)</f>
        <v>SMA</v>
      </c>
      <c r="J14" s="1">
        <f>+'[1]detail uitlsag'!I23</f>
        <v>6</v>
      </c>
      <c r="K14" s="1">
        <f>+'[1]detail uitlsag'!K23</f>
        <v>97</v>
      </c>
      <c r="L14" s="1">
        <f>+'[1]detail uitlsag'!L23</f>
        <v>217</v>
      </c>
      <c r="M14" s="1">
        <f>+'[1]detail uitlsag'!M23</f>
        <v>0.4465046082949309</v>
      </c>
      <c r="N14" s="1">
        <f>+'[1]detail uitlsag'!N23</f>
        <v>4</v>
      </c>
      <c r="O14" s="1" t="str">
        <f t="shared" si="0"/>
        <v>OG</v>
      </c>
    </row>
    <row r="15" spans="2:14" ht="7.5" customHeight="1">
      <c r="B15"/>
      <c r="C15" s="33"/>
      <c r="D15" s="3"/>
      <c r="F15" s="1"/>
      <c r="J15" s="1"/>
      <c r="K15" s="1"/>
      <c r="L15" s="1"/>
      <c r="M15" s="1"/>
      <c r="N15" s="1"/>
    </row>
    <row r="16" spans="2:15" ht="15">
      <c r="B16">
        <f>B14+1</f>
        <v>4</v>
      </c>
      <c r="C16" s="33">
        <v>4379</v>
      </c>
      <c r="D16" s="3" t="str">
        <f>VLOOKUP(C16,'[1]LEDEN'!A:C,2,FALSE)</f>
        <v>DE VOS Geert</v>
      </c>
      <c r="F16" s="1" t="str">
        <f>VLOOKUP(C16,'[1]LEDEN'!A:C,3,FALSE)</f>
        <v>KOH</v>
      </c>
      <c r="J16" s="1">
        <f>+'[1]detail uitlsag'!I30</f>
        <v>4</v>
      </c>
      <c r="K16" s="36">
        <f>'[1]detail uitlsag'!K30</f>
        <v>88</v>
      </c>
      <c r="L16" s="36">
        <f>'[1]detail uitlsag'!L30</f>
        <v>211</v>
      </c>
      <c r="M16" s="37">
        <f>IF(L16&lt;&gt;0,(K16/L16)-0.0005,"")</f>
        <v>0.41656161137440756</v>
      </c>
      <c r="N16" s="36">
        <f>'[1]detail uitlsag'!N30</f>
        <v>5</v>
      </c>
      <c r="O16" s="1" t="str">
        <f t="shared" si="0"/>
        <v>OG</v>
      </c>
    </row>
    <row r="17" spans="2:14" ht="7.5" customHeight="1">
      <c r="B17"/>
      <c r="C17" s="33"/>
      <c r="D17" s="3"/>
      <c r="F17" s="1"/>
      <c r="J17" s="1"/>
      <c r="K17" s="36"/>
      <c r="L17" s="36"/>
      <c r="M17" s="37"/>
      <c r="N17" s="36"/>
    </row>
    <row r="18" spans="2:15" ht="15">
      <c r="B18">
        <f>B16+1</f>
        <v>5</v>
      </c>
      <c r="C18" s="33">
        <v>7803</v>
      </c>
      <c r="D18" s="3" t="str">
        <f>VLOOKUP(C18,'[1]LEDEN'!A:C,2,FALSE)</f>
        <v>KORTE Hubert</v>
      </c>
      <c r="F18" s="1" t="str">
        <f>VLOOKUP(C18,'[1]LEDEN'!A:C,3,FALSE)</f>
        <v>SMA</v>
      </c>
      <c r="J18" s="1">
        <f>'[1]detail uitlsag'!I37</f>
        <v>4</v>
      </c>
      <c r="K18" s="36">
        <f>'[1]detail uitlsag'!K37</f>
        <v>89</v>
      </c>
      <c r="L18" s="36">
        <f>'[1]detail uitlsag'!L37</f>
        <v>227</v>
      </c>
      <c r="M18" s="37">
        <f>IF(L18&lt;&gt;0,(K18/L18)-0.0005,"")</f>
        <v>0.3915704845814978</v>
      </c>
      <c r="N18" s="36">
        <f>'[1]detail uitlsag'!N37</f>
        <v>4</v>
      </c>
      <c r="O18" s="1" t="str">
        <f t="shared" si="0"/>
        <v>OG</v>
      </c>
    </row>
    <row r="19" spans="2:14" ht="7.5" customHeight="1">
      <c r="B19"/>
      <c r="C19" s="33"/>
      <c r="D19" s="3"/>
      <c r="F19" s="1"/>
      <c r="J19" s="1"/>
      <c r="K19" s="36"/>
      <c r="L19" s="36"/>
      <c r="M19" s="37"/>
      <c r="N19" s="36"/>
    </row>
    <row r="20" spans="2:15" ht="15">
      <c r="B20">
        <f>B18+1</f>
        <v>6</v>
      </c>
      <c r="C20" s="33">
        <v>4359</v>
      </c>
      <c r="D20" s="3" t="str">
        <f>VLOOKUP(C20,'[1]LEDEN'!A:C,2,FALSE)</f>
        <v>LABIE Dirk</v>
      </c>
      <c r="F20" s="1" t="str">
        <f>VLOOKUP(C20,'[1]LEDEN'!A:C,3,FALSE)</f>
        <v>KOH</v>
      </c>
      <c r="J20" s="34">
        <v>2</v>
      </c>
      <c r="K20" s="36">
        <f>'[1]detail uitlsag'!K44</f>
        <v>96</v>
      </c>
      <c r="L20" s="36">
        <f>'[1]detail uitlsag'!L44</f>
        <v>236</v>
      </c>
      <c r="M20" s="37">
        <f>IF(L20&lt;&gt;0,(K20/L20)-0.0005,"")</f>
        <v>0.4062796610169492</v>
      </c>
      <c r="N20" s="36">
        <f>'[1]detail uitlsag'!N44</f>
        <v>3</v>
      </c>
      <c r="O20" s="1" t="str">
        <f t="shared" si="0"/>
        <v>OG</v>
      </c>
    </row>
    <row r="21" spans="2:14" ht="7.5" customHeight="1">
      <c r="B21"/>
      <c r="C21" s="33"/>
      <c r="D21" s="3"/>
      <c r="F21" s="1"/>
      <c r="J21" s="34"/>
      <c r="K21" s="36"/>
      <c r="L21" s="36"/>
      <c r="M21" s="37"/>
      <c r="N21" s="36"/>
    </row>
    <row r="22" spans="2:15" ht="15">
      <c r="B22">
        <f>B20+1</f>
        <v>7</v>
      </c>
      <c r="C22" s="33">
        <v>7048</v>
      </c>
      <c r="D22" s="3" t="str">
        <f>VLOOKUP(C22,'[1]LEDEN'!A:C,2,FALSE)</f>
        <v>STILTEN Rik</v>
      </c>
      <c r="F22" s="1" t="str">
        <f>VLOOKUP(C22,'[1]LEDEN'!A:C,3,FALSE)</f>
        <v>SMA</v>
      </c>
      <c r="J22" s="1">
        <v>1</v>
      </c>
      <c r="K22" s="36">
        <f>'[1]detail uitlsag'!K51</f>
        <v>89</v>
      </c>
      <c r="L22" s="36">
        <f>'[1]detail uitlsag'!L51</f>
        <v>250</v>
      </c>
      <c r="M22" s="37">
        <f>IF(L22&lt;&gt;0,(K22/L22)-0.0005,"")</f>
        <v>0.3555</v>
      </c>
      <c r="N22" s="36">
        <f>'[1]detail uitlsag'!N51</f>
        <v>3</v>
      </c>
      <c r="O22" s="1" t="str">
        <f t="shared" si="0"/>
        <v>OG</v>
      </c>
    </row>
    <row r="23" spans="2:14" ht="15">
      <c r="B23"/>
      <c r="C23" s="33"/>
      <c r="D23" s="3"/>
      <c r="F23" s="1"/>
      <c r="J23" s="1"/>
      <c r="K23" s="36"/>
      <c r="L23" s="1"/>
      <c r="M23" s="38"/>
      <c r="N23" s="1"/>
    </row>
    <row r="24" spans="2:14" ht="15">
      <c r="B24"/>
      <c r="C24" s="33"/>
      <c r="D24" s="3"/>
      <c r="F24" s="1"/>
      <c r="J24" s="1"/>
      <c r="K24" s="36"/>
      <c r="L24" s="1"/>
      <c r="M24" s="38"/>
      <c r="N24" s="1"/>
    </row>
    <row r="25" spans="2:16" ht="15">
      <c r="B25" s="39"/>
      <c r="C25" s="40"/>
      <c r="D25" s="41"/>
      <c r="E25" s="39"/>
      <c r="F25" s="40"/>
      <c r="G25" s="39"/>
      <c r="H25" s="39"/>
      <c r="I25" s="39"/>
      <c r="J25" s="40"/>
      <c r="K25" s="42"/>
      <c r="L25" s="40"/>
      <c r="M25" s="43"/>
      <c r="N25" s="40"/>
      <c r="O25" s="40"/>
      <c r="P25" s="39"/>
    </row>
    <row r="28" spans="2:16" ht="23.25">
      <c r="B28" s="84" t="s">
        <v>17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2:16" ht="15">
      <c r="B29" s="44" t="s">
        <v>18</v>
      </c>
      <c r="D29" s="2"/>
      <c r="O29"/>
      <c r="P29" s="1"/>
    </row>
    <row r="30" spans="2:16" ht="15">
      <c r="B30">
        <v>1</v>
      </c>
      <c r="C30" s="33">
        <v>8461</v>
      </c>
      <c r="D30" s="3" t="str">
        <f>VLOOKUP(C30,'[1]LEDEN'!A:C,2,FALSE)</f>
        <v>VAN DEN RYSE Steven</v>
      </c>
      <c r="F30" s="1" t="str">
        <f>VLOOKUP(C30,'[1]LEDEN'!A:C,3,FALSE)</f>
        <v>SMA</v>
      </c>
      <c r="H30" t="s">
        <v>19</v>
      </c>
      <c r="O30"/>
      <c r="P30" s="1"/>
    </row>
    <row r="31" spans="2:16" ht="15">
      <c r="B31">
        <v>2</v>
      </c>
      <c r="C31" s="1">
        <v>8535</v>
      </c>
      <c r="D31" s="3" t="str">
        <f>VLOOKUP(C31,'[1]LEDEN'!A:C,2,FALSE)</f>
        <v>DE WIN Guy</v>
      </c>
      <c r="F31" s="1" t="str">
        <f>VLOOKUP(C31,'[1]LEDEN'!A:C,3,FALSE)</f>
        <v>STER</v>
      </c>
      <c r="H31" s="45" t="s">
        <v>20</v>
      </c>
      <c r="O31"/>
      <c r="P31" s="1"/>
    </row>
    <row r="32" spans="2:16" ht="15">
      <c r="B32">
        <v>3</v>
      </c>
      <c r="C32" s="1">
        <v>4379</v>
      </c>
      <c r="D32" s="3" t="str">
        <f>VLOOKUP(C32,'[1]LEDEN'!A:C,2,FALSE)</f>
        <v>DE VOS Geert</v>
      </c>
      <c r="F32" s="1" t="str">
        <f>VLOOKUP(C32,'[1]LEDEN'!A:C,3,FALSE)</f>
        <v>KOH</v>
      </c>
      <c r="H32" s="45" t="s">
        <v>21</v>
      </c>
      <c r="I32" s="45"/>
      <c r="J32" s="45"/>
      <c r="K32" s="46"/>
      <c r="O32"/>
      <c r="P32" s="1"/>
    </row>
    <row r="33" spans="2:16" ht="15">
      <c r="B33">
        <v>4</v>
      </c>
      <c r="C33" s="1">
        <v>7803</v>
      </c>
      <c r="D33" s="3" t="str">
        <f>VLOOKUP(C33,'[1]LEDEN'!A:C,2,FALSE)</f>
        <v>KORTE Hubert</v>
      </c>
      <c r="F33" s="1" t="str">
        <f>VLOOKUP(C33,'[1]LEDEN'!A:C,3,FALSE)</f>
        <v>SMA</v>
      </c>
      <c r="H33" t="s">
        <v>22</v>
      </c>
      <c r="O33"/>
      <c r="P33" s="1"/>
    </row>
    <row r="34" spans="2:16" ht="15">
      <c r="B34"/>
      <c r="C34" s="1"/>
      <c r="O34"/>
      <c r="P34" s="1"/>
    </row>
    <row r="35" spans="2:16" ht="15">
      <c r="B35" s="47" t="s">
        <v>23</v>
      </c>
      <c r="C35" s="1"/>
      <c r="E35" s="48">
        <v>27</v>
      </c>
      <c r="O35"/>
      <c r="P35" s="1"/>
    </row>
    <row r="36" spans="2:16" ht="15">
      <c r="B36"/>
      <c r="C36" s="1"/>
      <c r="O36"/>
      <c r="P36" s="1"/>
    </row>
    <row r="37" spans="2:16" ht="15">
      <c r="B37" s="48" t="s">
        <v>24</v>
      </c>
      <c r="C37" s="1"/>
      <c r="E37" s="49" t="s">
        <v>25</v>
      </c>
      <c r="F37" s="50"/>
      <c r="G37" s="51"/>
      <c r="H37" s="51"/>
      <c r="I37" s="51"/>
      <c r="J37" s="51"/>
      <c r="K37" s="52"/>
      <c r="M37" s="53">
        <v>0.51</v>
      </c>
      <c r="O37"/>
      <c r="P37" s="1"/>
    </row>
    <row r="38" ht="15">
      <c r="E38" s="54" t="s">
        <v>26</v>
      </c>
    </row>
    <row r="40" spans="2:5" ht="15">
      <c r="B40" s="47" t="s">
        <v>27</v>
      </c>
      <c r="E40" t="s">
        <v>28</v>
      </c>
    </row>
    <row r="42" spans="2:13" ht="15">
      <c r="B42" s="50" t="s">
        <v>29</v>
      </c>
      <c r="D42" s="54"/>
      <c r="E42" s="54" t="s">
        <v>30</v>
      </c>
      <c r="F42" s="55"/>
      <c r="G42" s="56"/>
      <c r="H42" s="56"/>
      <c r="I42" s="56"/>
      <c r="J42" s="56"/>
      <c r="K42" s="57"/>
      <c r="L42" s="56"/>
      <c r="M42" s="54"/>
    </row>
    <row r="43" spans="2:4" ht="15">
      <c r="B43" s="56"/>
      <c r="C43" s="58"/>
      <c r="D43" s="54"/>
    </row>
    <row r="44" spans="2:15" ht="15">
      <c r="B44" s="56"/>
      <c r="E44" s="50" t="s">
        <v>31</v>
      </c>
      <c r="F44" s="59"/>
      <c r="G44" s="59"/>
      <c r="H44" s="50"/>
      <c r="I44" s="51"/>
      <c r="J44" s="51"/>
      <c r="K44" s="52"/>
      <c r="L44" s="50" t="s">
        <v>32</v>
      </c>
      <c r="M44" s="51"/>
      <c r="N44" s="50"/>
      <c r="O44" s="54"/>
    </row>
    <row r="45" spans="2:15" ht="15">
      <c r="B45" s="56"/>
      <c r="E45" s="50"/>
      <c r="F45" s="59"/>
      <c r="G45" s="59"/>
      <c r="H45" s="50"/>
      <c r="I45" s="51"/>
      <c r="J45" s="51"/>
      <c r="K45" s="52"/>
      <c r="L45" s="50" t="s">
        <v>33</v>
      </c>
      <c r="M45" s="51"/>
      <c r="N45" s="50"/>
      <c r="O45" s="54"/>
    </row>
    <row r="46" spans="2:15" ht="15">
      <c r="B46" s="56"/>
      <c r="E46" s="50"/>
      <c r="F46" s="59"/>
      <c r="G46" s="59"/>
      <c r="H46" s="50"/>
      <c r="I46" s="51"/>
      <c r="J46" s="51"/>
      <c r="K46" s="52"/>
      <c r="L46" s="50"/>
      <c r="M46" s="51"/>
      <c r="N46" s="50"/>
      <c r="O46" s="54"/>
    </row>
    <row r="47" spans="2:13" ht="15">
      <c r="B47" s="56"/>
      <c r="C47" s="50" t="s">
        <v>34</v>
      </c>
      <c r="D47" s="54"/>
      <c r="E47" s="54"/>
      <c r="F47" s="55"/>
      <c r="G47" s="56"/>
      <c r="H47" s="56"/>
      <c r="I47" s="56"/>
      <c r="J47" s="56"/>
      <c r="K47" s="57"/>
      <c r="L47" s="55"/>
      <c r="M47" s="54"/>
    </row>
    <row r="48" spans="2:13" ht="15.75" thickBot="1">
      <c r="B48" s="56"/>
      <c r="C48" s="50"/>
      <c r="D48" s="54"/>
      <c r="E48" s="54"/>
      <c r="F48" s="55"/>
      <c r="G48" s="56"/>
      <c r="H48" s="56"/>
      <c r="I48" s="56"/>
      <c r="J48" s="56"/>
      <c r="K48" s="57"/>
      <c r="L48" s="55"/>
      <c r="M48" s="54"/>
    </row>
    <row r="49" spans="2:13" ht="15">
      <c r="B49" s="56"/>
      <c r="C49" s="65" t="s">
        <v>35</v>
      </c>
      <c r="D49" s="66"/>
      <c r="E49" s="66"/>
      <c r="F49" s="67"/>
      <c r="G49" s="68"/>
      <c r="H49" s="68"/>
      <c r="I49" s="68"/>
      <c r="J49" s="68"/>
      <c r="K49" s="69"/>
      <c r="L49" s="67"/>
      <c r="M49" s="70"/>
    </row>
    <row r="50" spans="2:13" ht="15.75" thickBot="1">
      <c r="B50" s="56"/>
      <c r="C50" s="71" t="s">
        <v>37</v>
      </c>
      <c r="D50" s="72"/>
      <c r="E50" s="72"/>
      <c r="F50" s="73"/>
      <c r="G50" s="74"/>
      <c r="H50" s="74"/>
      <c r="I50" s="74"/>
      <c r="J50" s="74"/>
      <c r="K50" s="75"/>
      <c r="L50" s="73"/>
      <c r="M50" s="76"/>
    </row>
    <row r="51" spans="2:13" ht="15.75" thickBot="1">
      <c r="B51" s="56"/>
      <c r="C51" s="55"/>
      <c r="D51" s="54"/>
      <c r="E51" s="54"/>
      <c r="F51" s="55"/>
      <c r="G51" s="56"/>
      <c r="H51" s="56"/>
      <c r="I51" s="56"/>
      <c r="J51" s="56"/>
      <c r="K51" s="57"/>
      <c r="L51" s="55"/>
      <c r="M51" s="54"/>
    </row>
    <row r="52" spans="2:15" ht="15.75" thickBot="1">
      <c r="B52" s="56"/>
      <c r="D52" s="60" t="s">
        <v>36</v>
      </c>
      <c r="E52" s="61"/>
      <c r="F52" s="61"/>
      <c r="G52" s="61"/>
      <c r="H52" s="61"/>
      <c r="I52" s="62"/>
      <c r="J52" s="61"/>
      <c r="K52" s="63"/>
      <c r="L52" s="61"/>
      <c r="M52" s="61"/>
      <c r="N52" s="61"/>
      <c r="O52" s="64"/>
    </row>
  </sheetData>
  <sheetProtection/>
  <mergeCells count="5">
    <mergeCell ref="C1:N1"/>
    <mergeCell ref="O2:P2"/>
    <mergeCell ref="B4:P4"/>
    <mergeCell ref="A7:P7"/>
    <mergeCell ref="B28:P2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B1">
      <selection activeCell="R5" sqref="R5"/>
    </sheetView>
  </sheetViews>
  <sheetFormatPr defaultColWidth="9.140625" defaultRowHeight="15"/>
  <cols>
    <col min="1" max="1" width="3.140625" style="0" hidden="1" customWidth="1"/>
    <col min="2" max="2" width="6.28125" style="1" customWidth="1"/>
    <col min="3" max="3" width="8.00390625" style="0" customWidth="1"/>
    <col min="4" max="4" width="10.00390625" style="0" customWidth="1"/>
    <col min="5" max="5" width="10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1" customWidth="1"/>
    <col min="16" max="16" width="8.00390625" style="0" customWidth="1"/>
    <col min="18" max="18" width="9.421875" style="0" bestFit="1" customWidth="1"/>
  </cols>
  <sheetData>
    <row r="1" spans="1:16" ht="15">
      <c r="A1" s="4"/>
      <c r="B1" s="5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" t="s">
        <v>1</v>
      </c>
      <c r="P1" s="7" t="s">
        <v>2</v>
      </c>
    </row>
    <row r="2" spans="1:16" ht="15">
      <c r="A2" s="8"/>
      <c r="B2" s="9"/>
      <c r="C2" s="10" t="s">
        <v>47</v>
      </c>
      <c r="D2" s="11"/>
      <c r="E2" s="12"/>
      <c r="F2" s="10"/>
      <c r="G2" s="13"/>
      <c r="H2" s="13"/>
      <c r="I2" s="13"/>
      <c r="J2" s="13"/>
      <c r="K2" s="13"/>
      <c r="L2" s="15"/>
      <c r="M2" s="16"/>
      <c r="N2" s="16"/>
      <c r="O2" s="78">
        <f ca="1">TODAY()</f>
        <v>40582</v>
      </c>
      <c r="P2" s="79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2"/>
      <c r="L3" s="22"/>
      <c r="M3" s="16"/>
      <c r="N3" s="16"/>
      <c r="O3" s="24"/>
      <c r="P3" s="25"/>
    </row>
    <row r="4" spans="1:16" ht="15.75" thickBot="1">
      <c r="A4" s="26"/>
      <c r="B4" s="80" t="s">
        <v>38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</row>
    <row r="5" spans="3:6" ht="12.75" customHeight="1">
      <c r="C5" s="27" t="s">
        <v>5</v>
      </c>
      <c r="D5" s="28"/>
      <c r="E5" s="28"/>
      <c r="F5" s="29"/>
    </row>
    <row r="6" ht="6" customHeight="1"/>
    <row r="7" spans="1:16" ht="18.75">
      <c r="A7" s="83" t="s">
        <v>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ht="6.75" customHeight="1"/>
    <row r="9" spans="2:16" ht="15" customHeight="1">
      <c r="B9" s="85" t="s">
        <v>41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ht="15" customHeight="1"/>
    <row r="11" spans="2:15" ht="11.25" customHeight="1">
      <c r="B11"/>
      <c r="C11" s="31" t="s">
        <v>7</v>
      </c>
      <c r="D11" s="31" t="s">
        <v>8</v>
      </c>
      <c r="E11" s="31"/>
      <c r="F11" s="31" t="s">
        <v>9</v>
      </c>
      <c r="G11" s="31"/>
      <c r="H11" s="31"/>
      <c r="I11" s="1"/>
      <c r="J11" s="31" t="s">
        <v>10</v>
      </c>
      <c r="K11" s="31" t="s">
        <v>11</v>
      </c>
      <c r="L11" s="31" t="s">
        <v>12</v>
      </c>
      <c r="M11" s="31" t="s">
        <v>13</v>
      </c>
      <c r="N11" s="31" t="s">
        <v>14</v>
      </c>
      <c r="O11" s="31" t="s">
        <v>15</v>
      </c>
    </row>
    <row r="12" spans="2:16" ht="15">
      <c r="B12">
        <f>B11+1</f>
        <v>1</v>
      </c>
      <c r="C12" s="33">
        <v>8461</v>
      </c>
      <c r="D12" s="3" t="str">
        <f>VLOOKUP(C12,'[2]LEDEN'!A:C,2,FALSE)</f>
        <v>VAN DEN RYSE Steven</v>
      </c>
      <c r="F12" s="1" t="str">
        <f>VLOOKUP(C12,'[2]LEDEN'!A:C,3,FALSE)</f>
        <v>SMA</v>
      </c>
      <c r="J12" s="1">
        <v>6</v>
      </c>
      <c r="K12" s="1">
        <v>86</v>
      </c>
      <c r="L12" s="1">
        <v>195</v>
      </c>
      <c r="M12" s="37">
        <f>IF(L12&lt;&gt;0,(K12/L12)-0.0005,"")</f>
        <v>0.440525641025641</v>
      </c>
      <c r="N12" s="1">
        <v>4</v>
      </c>
      <c r="O12" s="1" t="str">
        <f>IF(M12&lt;0.405,"OG",IF(AND(M12&gt;=0.405,M12&lt;0.495),"MG",IF(AND(M12&gt;=0.495,M12&lt;0.61),"PR",IF(AND(M12&gt;=0.61,M12&lt;0.765),"DPR",IF(AND(M12&gt;=0.765,M12&lt;0.95),"DRPR","")))))</f>
        <v>MG</v>
      </c>
      <c r="P12" s="88" t="s">
        <v>44</v>
      </c>
    </row>
    <row r="13" spans="2:16" ht="15">
      <c r="B13">
        <f>B12+1</f>
        <v>2</v>
      </c>
      <c r="C13" s="33">
        <v>2061</v>
      </c>
      <c r="D13" s="3" t="str">
        <f>VLOOKUP(C13,'[2]LEDEN'!A:C,2,FALSE)</f>
        <v>MERTENS Eddy</v>
      </c>
      <c r="F13" s="1" t="str">
        <f>VLOOKUP(C13,'[2]LEDEN'!A:C,3,FALSE)</f>
        <v>KOH</v>
      </c>
      <c r="J13" s="1">
        <v>4</v>
      </c>
      <c r="K13" s="1">
        <v>85</v>
      </c>
      <c r="L13" s="1">
        <v>178</v>
      </c>
      <c r="M13" s="37">
        <f aca="true" t="shared" si="0" ref="M13:M24">IF(L13&lt;&gt;0,(K13/L13)-0.0005,"")</f>
        <v>0.47702808988764045</v>
      </c>
      <c r="N13" s="1">
        <v>5</v>
      </c>
      <c r="O13" s="1" t="str">
        <f aca="true" t="shared" si="1" ref="O13:O24">IF(M13&lt;0.405,"OG",IF(AND(M13&gt;=0.405,M13&lt;0.495),"MG",IF(AND(M13&gt;=0.495,M13&lt;0.61),"PR",IF(AND(M13&gt;=0.61,M13&lt;0.765),"DPR",IF(AND(M13&gt;=0.765,M13&lt;0.95),"DRPR","")))))</f>
        <v>MG</v>
      </c>
      <c r="P13" s="88" t="s">
        <v>44</v>
      </c>
    </row>
    <row r="14" spans="2:15" ht="15">
      <c r="B14">
        <f aca="true" t="shared" si="2" ref="B14:B25">B13+1</f>
        <v>3</v>
      </c>
      <c r="C14" s="33">
        <v>4379</v>
      </c>
      <c r="D14" s="3" t="str">
        <f>VLOOKUP(C14,'[2]LEDEN'!A:C,2,FALSE)</f>
        <v>DE VOS Geert</v>
      </c>
      <c r="F14" s="1" t="str">
        <f>VLOOKUP(C14,'[2]LEDEN'!A:C,3,FALSE)</f>
        <v>KOH</v>
      </c>
      <c r="J14" s="1">
        <v>6</v>
      </c>
      <c r="K14" s="1">
        <v>87</v>
      </c>
      <c r="L14" s="1">
        <v>217</v>
      </c>
      <c r="M14" s="37">
        <f t="shared" si="0"/>
        <v>0.4004216589861751</v>
      </c>
      <c r="N14" s="1">
        <v>5</v>
      </c>
      <c r="O14" s="1" t="str">
        <f t="shared" si="1"/>
        <v>OG</v>
      </c>
    </row>
    <row r="15" spans="2:15" ht="15">
      <c r="B15">
        <f t="shared" si="2"/>
        <v>4</v>
      </c>
      <c r="C15" s="33">
        <v>4348</v>
      </c>
      <c r="D15" s="3" t="str">
        <f>VLOOKUP(C15,'[2]LEDEN'!A:C,2,FALSE)</f>
        <v>VAN MUYLEM Norbert</v>
      </c>
      <c r="F15" s="1" t="str">
        <f>VLOOKUP(C15,'[2]LEDEN'!A:C,3,FALSE)</f>
        <v>STER</v>
      </c>
      <c r="J15" s="1">
        <v>4</v>
      </c>
      <c r="K15" s="1">
        <v>68</v>
      </c>
      <c r="L15" s="1">
        <v>173</v>
      </c>
      <c r="M15" s="37">
        <f t="shared" si="0"/>
        <v>0.3925635838150289</v>
      </c>
      <c r="N15" s="1">
        <v>5</v>
      </c>
      <c r="O15" s="1" t="str">
        <f t="shared" si="1"/>
        <v>OG</v>
      </c>
    </row>
    <row r="16" spans="2:15" ht="15">
      <c r="B16">
        <f t="shared" si="2"/>
        <v>5</v>
      </c>
      <c r="C16" s="33">
        <v>8093</v>
      </c>
      <c r="D16" s="3" t="str">
        <f>VLOOKUP(C16,'[2]LEDEN'!A:C,2,FALSE)</f>
        <v>MATTHYS Karolien</v>
      </c>
      <c r="F16" s="1" t="str">
        <f>VLOOKUP(C16,'[2]LEDEN'!A:C,3,FALSE)</f>
        <v>KOH</v>
      </c>
      <c r="J16" s="1">
        <v>4</v>
      </c>
      <c r="K16" s="1">
        <v>69</v>
      </c>
      <c r="L16" s="1">
        <v>199</v>
      </c>
      <c r="M16" s="37">
        <f t="shared" si="0"/>
        <v>0.34623366834170854</v>
      </c>
      <c r="N16" s="1">
        <v>5</v>
      </c>
      <c r="O16" s="1" t="str">
        <f t="shared" si="1"/>
        <v>OG</v>
      </c>
    </row>
    <row r="17" spans="2:15" ht="15">
      <c r="B17">
        <f t="shared" si="2"/>
        <v>6</v>
      </c>
      <c r="C17" s="33">
        <v>2338</v>
      </c>
      <c r="D17" s="3" t="str">
        <f>VLOOKUP(C17,'[2]LEDEN'!A:C,2,FALSE)</f>
        <v>VAN DE CAN Thierry</v>
      </c>
      <c r="F17" s="1" t="str">
        <f>VLOOKUP(C17,'[2]LEDEN'!A:C,3,FALSE)</f>
        <v>STER</v>
      </c>
      <c r="J17" s="1">
        <v>0</v>
      </c>
      <c r="K17" s="1">
        <v>64</v>
      </c>
      <c r="L17" s="1">
        <v>236</v>
      </c>
      <c r="M17" s="37">
        <f t="shared" si="0"/>
        <v>0.2706864406779661</v>
      </c>
      <c r="N17" s="1">
        <v>4</v>
      </c>
      <c r="O17" s="1" t="str">
        <f t="shared" si="1"/>
        <v>OG</v>
      </c>
    </row>
    <row r="18" spans="2:14" ht="15">
      <c r="B18"/>
      <c r="C18" s="33"/>
      <c r="D18" s="3"/>
      <c r="F18" s="1"/>
      <c r="J18" s="1"/>
      <c r="K18" s="1"/>
      <c r="L18" s="1"/>
      <c r="M18" s="37"/>
      <c r="N18" s="1"/>
    </row>
    <row r="19" spans="2:16" ht="15">
      <c r="B19" s="85" t="s">
        <v>42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4" ht="15">
      <c r="B20"/>
      <c r="C20" s="33"/>
      <c r="D20" s="3"/>
      <c r="F20" s="1"/>
      <c r="J20" s="1"/>
      <c r="K20" s="1"/>
      <c r="L20" s="1"/>
      <c r="M20" s="37"/>
      <c r="N20" s="1"/>
    </row>
    <row r="21" spans="2:16" ht="15">
      <c r="B21">
        <v>1</v>
      </c>
      <c r="C21" s="33">
        <v>4349</v>
      </c>
      <c r="D21" s="3" t="str">
        <f>VLOOKUP(C21,'[2]LEDEN'!A:C,2,FALSE)</f>
        <v>VLASSCHAERT Albert</v>
      </c>
      <c r="F21" s="1" t="str">
        <f>VLOOKUP(C21,'[2]LEDEN'!A:C,3,FALSE)</f>
        <v>STER</v>
      </c>
      <c r="J21" s="1">
        <v>6</v>
      </c>
      <c r="K21" s="1">
        <v>84</v>
      </c>
      <c r="L21" s="1">
        <v>237</v>
      </c>
      <c r="M21" s="37">
        <f t="shared" si="0"/>
        <v>0.35393037974683544</v>
      </c>
      <c r="N21" s="1">
        <v>4</v>
      </c>
      <c r="O21" s="1" t="str">
        <f t="shared" si="1"/>
        <v>OG</v>
      </c>
      <c r="P21" s="88" t="s">
        <v>44</v>
      </c>
    </row>
    <row r="22" spans="2:16" ht="15">
      <c r="B22">
        <f t="shared" si="2"/>
        <v>2</v>
      </c>
      <c r="C22" s="33">
        <v>8662</v>
      </c>
      <c r="D22" s="3" t="str">
        <f>VLOOKUP(C22,'[2]LEDEN'!A:C,2,FALSE)</f>
        <v>VAN DER LINDEN Eric</v>
      </c>
      <c r="F22" s="1" t="str">
        <f>VLOOKUP(C22,'[2]LEDEN'!A:C,3,FALSE)</f>
        <v>KOH</v>
      </c>
      <c r="J22" s="1">
        <v>4</v>
      </c>
      <c r="K22" s="1">
        <v>82</v>
      </c>
      <c r="L22" s="1">
        <v>212</v>
      </c>
      <c r="M22" s="37">
        <f t="shared" si="0"/>
        <v>0.3862924528301887</v>
      </c>
      <c r="N22" s="1">
        <v>5</v>
      </c>
      <c r="O22" s="1" t="str">
        <f t="shared" si="1"/>
        <v>OG</v>
      </c>
      <c r="P22" s="88" t="s">
        <v>44</v>
      </c>
    </row>
    <row r="23" spans="2:15" ht="15">
      <c r="B23">
        <f t="shared" si="2"/>
        <v>3</v>
      </c>
      <c r="C23" s="33">
        <v>4389</v>
      </c>
      <c r="D23" s="3" t="str">
        <f>VLOOKUP(C23,'[2]LEDEN'!A:C,2,FALSE)</f>
        <v>VAN KERCKHOVE Andre</v>
      </c>
      <c r="F23" s="1" t="str">
        <f>VLOOKUP(C23,'[2]LEDEN'!A:C,3,FALSE)</f>
        <v>KOH</v>
      </c>
      <c r="J23" s="1">
        <v>4</v>
      </c>
      <c r="K23" s="1">
        <v>75</v>
      </c>
      <c r="L23" s="1">
        <v>211</v>
      </c>
      <c r="M23" s="37">
        <f t="shared" si="0"/>
        <v>0.35495023696682465</v>
      </c>
      <c r="N23" s="1">
        <v>3</v>
      </c>
      <c r="O23" s="1" t="str">
        <f t="shared" si="1"/>
        <v>OG</v>
      </c>
    </row>
    <row r="24" spans="2:15" ht="15">
      <c r="B24">
        <f t="shared" si="2"/>
        <v>4</v>
      </c>
      <c r="C24" s="33">
        <v>4351</v>
      </c>
      <c r="D24" s="3" t="str">
        <f>VLOOKUP(C24,'[2]LEDEN'!A:C,2,FALSE)</f>
        <v>VONCK Danny</v>
      </c>
      <c r="F24" s="1" t="str">
        <f>VLOOKUP(C24,'[2]LEDEN'!A:C,3,FALSE)</f>
        <v>STER</v>
      </c>
      <c r="J24" s="1">
        <v>2</v>
      </c>
      <c r="K24" s="1">
        <v>76</v>
      </c>
      <c r="L24" s="1">
        <v>202</v>
      </c>
      <c r="M24" s="37">
        <f t="shared" si="0"/>
        <v>0.37573762376237624</v>
      </c>
      <c r="N24" s="1">
        <v>4</v>
      </c>
      <c r="O24" s="1" t="str">
        <f t="shared" si="1"/>
        <v>OG</v>
      </c>
    </row>
    <row r="25" spans="2:16" ht="15">
      <c r="B25">
        <f t="shared" si="2"/>
        <v>5</v>
      </c>
      <c r="C25" s="33">
        <v>4294</v>
      </c>
      <c r="D25" s="3" t="str">
        <f>VLOOKUP(C25,'[2]LEDEN'!A:C,2,FALSE)</f>
        <v>MATTENS Roger</v>
      </c>
      <c r="F25" s="1" t="str">
        <f>VLOOKUP(C25,'[2]LEDEN'!A:C,3,FALSE)</f>
        <v>SMA</v>
      </c>
      <c r="J25" s="87" t="s">
        <v>43</v>
      </c>
      <c r="K25" s="87"/>
      <c r="L25" s="87"/>
      <c r="M25" s="87"/>
      <c r="N25" s="87"/>
      <c r="O25" s="87"/>
      <c r="P25" s="87"/>
    </row>
    <row r="26" spans="2:16" ht="15">
      <c r="B26" s="39"/>
      <c r="C26" s="40"/>
      <c r="D26" s="41"/>
      <c r="E26" s="39"/>
      <c r="F26" s="40"/>
      <c r="G26" s="39"/>
      <c r="H26" s="39"/>
      <c r="I26" s="39"/>
      <c r="J26" s="40"/>
      <c r="K26" s="40"/>
      <c r="L26" s="40"/>
      <c r="M26" s="43"/>
      <c r="N26" s="40"/>
      <c r="O26" s="40"/>
      <c r="P26" s="39"/>
    </row>
    <row r="29" spans="2:16" ht="23.25">
      <c r="B29" s="84" t="s">
        <v>17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2:16" ht="15">
      <c r="B30" s="44" t="s">
        <v>18</v>
      </c>
      <c r="D30" s="2"/>
      <c r="O30"/>
      <c r="P30" s="1"/>
    </row>
    <row r="31" spans="2:16" ht="15">
      <c r="B31">
        <v>1</v>
      </c>
      <c r="C31" s="33">
        <v>8461</v>
      </c>
      <c r="D31" s="3" t="str">
        <f>VLOOKUP(C31,'[2]LEDEN'!A:C,2,FALSE)</f>
        <v>VAN DEN RYSE Steven</v>
      </c>
      <c r="F31" s="1" t="str">
        <f>VLOOKUP(C31,'[2]LEDEN'!A:C,3,FALSE)</f>
        <v>SMA</v>
      </c>
      <c r="H31" t="s">
        <v>19</v>
      </c>
      <c r="O31"/>
      <c r="P31" s="1"/>
    </row>
    <row r="32" spans="2:16" ht="15">
      <c r="B32">
        <v>2</v>
      </c>
      <c r="C32" s="1">
        <v>2061</v>
      </c>
      <c r="D32" s="3" t="str">
        <f>VLOOKUP(C32,'[2]LEDEN'!A:C,2,FALSE)</f>
        <v>MERTENS Eddy</v>
      </c>
      <c r="F32" s="1" t="str">
        <f>VLOOKUP(C32,'[2]LEDEN'!A:C,3,FALSE)</f>
        <v>KOH</v>
      </c>
      <c r="H32" s="45" t="s">
        <v>39</v>
      </c>
      <c r="I32" s="45"/>
      <c r="J32" s="45"/>
      <c r="K32" s="45"/>
      <c r="L32" s="45"/>
      <c r="M32" s="45"/>
      <c r="N32" s="45"/>
      <c r="O32" s="45"/>
      <c r="P32" s="1"/>
    </row>
    <row r="33" spans="2:16" ht="15">
      <c r="B33">
        <v>3</v>
      </c>
      <c r="C33" s="1">
        <v>4349</v>
      </c>
      <c r="D33" s="3" t="str">
        <f>VLOOKUP(C33,'[2]LEDEN'!A:C,2,FALSE)</f>
        <v>VLASSCHAERT Albert</v>
      </c>
      <c r="F33" s="1" t="str">
        <f>VLOOKUP(C33,'[2]LEDEN'!A:C,3,FALSE)</f>
        <v>STER</v>
      </c>
      <c r="H33" s="45" t="s">
        <v>40</v>
      </c>
      <c r="I33" s="45"/>
      <c r="J33" s="45"/>
      <c r="K33" s="45"/>
      <c r="L33" s="45"/>
      <c r="M33" s="45"/>
      <c r="N33" s="45"/>
      <c r="O33" s="45"/>
      <c r="P33" s="1"/>
    </row>
    <row r="34" spans="2:16" ht="15">
      <c r="B34">
        <v>4</v>
      </c>
      <c r="C34" s="1">
        <v>8662</v>
      </c>
      <c r="D34" s="3" t="str">
        <f>VLOOKUP(C34,'[2]LEDEN'!A:C,2,FALSE)</f>
        <v>VAN DER LINDEN Eric</v>
      </c>
      <c r="F34" s="1" t="str">
        <f>VLOOKUP(C34,'[2]LEDEN'!A:C,3,FALSE)</f>
        <v>KOH</v>
      </c>
      <c r="H34" t="s">
        <v>45</v>
      </c>
      <c r="O34"/>
      <c r="P34" s="1"/>
    </row>
    <row r="35" spans="2:16" ht="15">
      <c r="B35"/>
      <c r="C35" s="1"/>
      <c r="O35"/>
      <c r="P35" s="1"/>
    </row>
    <row r="36" spans="2:16" ht="15">
      <c r="B36" s="47" t="s">
        <v>23</v>
      </c>
      <c r="C36" s="1"/>
      <c r="E36" s="48">
        <v>22</v>
      </c>
      <c r="O36"/>
      <c r="P36" s="1"/>
    </row>
    <row r="37" spans="2:16" ht="15">
      <c r="B37"/>
      <c r="C37" s="1"/>
      <c r="O37"/>
      <c r="P37" s="1"/>
    </row>
    <row r="38" spans="2:16" ht="15">
      <c r="B38" s="48" t="s">
        <v>24</v>
      </c>
      <c r="C38" s="1"/>
      <c r="E38" s="49" t="s">
        <v>25</v>
      </c>
      <c r="F38" s="50"/>
      <c r="G38" s="51"/>
      <c r="H38" s="51"/>
      <c r="I38" s="51"/>
      <c r="J38" s="51"/>
      <c r="K38" s="51"/>
      <c r="M38" s="53">
        <v>0.405</v>
      </c>
      <c r="O38"/>
      <c r="P38" s="1"/>
    </row>
    <row r="39" ht="15">
      <c r="E39" s="54" t="s">
        <v>26</v>
      </c>
    </row>
    <row r="41" spans="2:5" ht="15">
      <c r="B41" s="47" t="s">
        <v>27</v>
      </c>
      <c r="E41" t="s">
        <v>48</v>
      </c>
    </row>
    <row r="43" spans="2:13" ht="15">
      <c r="B43" s="50" t="s">
        <v>29</v>
      </c>
      <c r="D43" s="54"/>
      <c r="E43" s="54"/>
      <c r="F43" s="55"/>
      <c r="G43" s="56"/>
      <c r="H43" s="56"/>
      <c r="I43" s="56"/>
      <c r="J43" s="56"/>
      <c r="K43" s="56"/>
      <c r="L43" s="56"/>
      <c r="M43" s="54"/>
    </row>
    <row r="44" spans="2:4" ht="15">
      <c r="B44" s="56"/>
      <c r="C44" s="58"/>
      <c r="D44" s="54"/>
    </row>
    <row r="45" spans="2:15" ht="15">
      <c r="B45" s="56"/>
      <c r="E45" s="50" t="s">
        <v>31</v>
      </c>
      <c r="F45" s="59"/>
      <c r="G45" s="59"/>
      <c r="H45" s="50"/>
      <c r="I45" s="51"/>
      <c r="J45" s="51"/>
      <c r="K45" s="51"/>
      <c r="L45" s="50" t="s">
        <v>32</v>
      </c>
      <c r="M45" s="51"/>
      <c r="N45" s="50"/>
      <c r="O45" s="54"/>
    </row>
    <row r="46" spans="2:15" ht="15">
      <c r="B46" s="56"/>
      <c r="E46" s="50"/>
      <c r="F46" s="59"/>
      <c r="G46" s="59"/>
      <c r="H46" s="50"/>
      <c r="I46" s="51"/>
      <c r="J46" s="51"/>
      <c r="K46" s="51"/>
      <c r="L46" s="50" t="s">
        <v>33</v>
      </c>
      <c r="M46" s="51"/>
      <c r="N46" s="50"/>
      <c r="O46" s="54"/>
    </row>
    <row r="47" spans="2:15" ht="15">
      <c r="B47" s="56"/>
      <c r="E47" s="50"/>
      <c r="F47" s="59"/>
      <c r="G47" s="59"/>
      <c r="H47" s="50"/>
      <c r="I47" s="51"/>
      <c r="J47" s="51"/>
      <c r="K47" s="51"/>
      <c r="L47" s="50"/>
      <c r="M47" s="51"/>
      <c r="N47" s="50"/>
      <c r="O47" s="54"/>
    </row>
    <row r="48" spans="2:13" ht="15">
      <c r="B48" s="56"/>
      <c r="C48" s="50" t="s">
        <v>34</v>
      </c>
      <c r="D48" s="54"/>
      <c r="E48" s="54"/>
      <c r="F48" s="55"/>
      <c r="G48" s="56"/>
      <c r="H48" s="56"/>
      <c r="I48" s="56"/>
      <c r="J48" s="56"/>
      <c r="K48" s="56"/>
      <c r="L48" s="55"/>
      <c r="M48" s="54"/>
    </row>
    <row r="49" spans="2:13" ht="15.75" thickBot="1">
      <c r="B49" s="56"/>
      <c r="C49" s="50"/>
      <c r="D49" s="54"/>
      <c r="E49" s="54"/>
      <c r="F49" s="55"/>
      <c r="G49" s="56"/>
      <c r="H49" s="56"/>
      <c r="I49" s="56"/>
      <c r="J49" s="56"/>
      <c r="K49" s="56"/>
      <c r="L49" s="55"/>
      <c r="M49" s="54"/>
    </row>
    <row r="50" spans="2:13" ht="15">
      <c r="B50" s="56"/>
      <c r="C50" s="65" t="s">
        <v>35</v>
      </c>
      <c r="D50" s="66"/>
      <c r="E50" s="66"/>
      <c r="F50" s="67"/>
      <c r="G50" s="68"/>
      <c r="H50" s="68"/>
      <c r="I50" s="68"/>
      <c r="J50" s="68"/>
      <c r="K50" s="69"/>
      <c r="L50" s="67"/>
      <c r="M50" s="70"/>
    </row>
    <row r="51" spans="2:13" ht="15.75" thickBot="1">
      <c r="B51" s="56"/>
      <c r="C51" s="71" t="s">
        <v>46</v>
      </c>
      <c r="D51" s="72"/>
      <c r="E51" s="72"/>
      <c r="F51" s="73"/>
      <c r="G51" s="74"/>
      <c r="H51" s="74"/>
      <c r="I51" s="74"/>
      <c r="J51" s="74"/>
      <c r="K51" s="75"/>
      <c r="L51" s="73"/>
      <c r="M51" s="76"/>
    </row>
    <row r="52" spans="2:13" ht="15">
      <c r="B52" s="56"/>
      <c r="C52" s="58"/>
      <c r="D52" s="59"/>
      <c r="E52" s="59"/>
      <c r="F52" s="50"/>
      <c r="G52" s="51"/>
      <c r="H52" s="51"/>
      <c r="I52" s="51"/>
      <c r="J52" s="51"/>
      <c r="K52" s="51"/>
      <c r="L52" s="50"/>
      <c r="M52" s="54"/>
    </row>
    <row r="53" spans="2:13" ht="15.75" thickBot="1">
      <c r="B53" s="56"/>
      <c r="C53" s="58"/>
      <c r="D53" s="59"/>
      <c r="E53" s="59"/>
      <c r="F53" s="50"/>
      <c r="G53" s="51"/>
      <c r="H53" s="51"/>
      <c r="I53" s="51"/>
      <c r="J53" s="51"/>
      <c r="K53" s="51"/>
      <c r="L53" s="50"/>
      <c r="M53" s="54"/>
    </row>
    <row r="54" spans="2:15" ht="15.75" thickBot="1">
      <c r="B54" s="56"/>
      <c r="C54" s="55"/>
      <c r="D54" s="60" t="s">
        <v>36</v>
      </c>
      <c r="E54" s="61"/>
      <c r="F54" s="61"/>
      <c r="G54" s="61"/>
      <c r="H54" s="61"/>
      <c r="I54" s="62"/>
      <c r="J54" s="61"/>
      <c r="K54" s="63"/>
      <c r="L54" s="61"/>
      <c r="M54" s="61"/>
      <c r="N54" s="61"/>
      <c r="O54" s="64"/>
    </row>
    <row r="55" spans="2:15" ht="15">
      <c r="B55" s="56"/>
      <c r="O55"/>
    </row>
  </sheetData>
  <sheetProtection/>
  <mergeCells count="8">
    <mergeCell ref="C1:N1"/>
    <mergeCell ref="O2:P2"/>
    <mergeCell ref="B4:P4"/>
    <mergeCell ref="A7:P7"/>
    <mergeCell ref="B29:P29"/>
    <mergeCell ref="B9:P9"/>
    <mergeCell ref="B19:P19"/>
    <mergeCell ref="J25:P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2011-02-08T20:31:03Z</dcterms:modified>
  <cp:category/>
  <cp:version/>
  <cp:contentType/>
  <cp:contentStatus/>
</cp:coreProperties>
</file>