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6225" activeTab="0"/>
  </bookViews>
  <sheets>
    <sheet name="1° 3BND MB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<sst xmlns="http://schemas.openxmlformats.org/spreadsheetml/2006/main" count="49" uniqueCount="22">
  <si>
    <t>K.B.B.B.</t>
  </si>
  <si>
    <t xml:space="preserve">                         GEWEST   BEIDE VLAANDEREN</t>
  </si>
  <si>
    <t>F.R.B.B.</t>
  </si>
  <si>
    <t>Kompetitie:</t>
  </si>
  <si>
    <t>datum:</t>
  </si>
  <si>
    <t>Lokaal:</t>
  </si>
  <si>
    <t xml:space="preserve">District :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</si>
  <si>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</si>
  <si>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</si>
  <si>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</si>
  <si>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</si>
  <si>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</si>
  <si>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</si>
  <si>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</si>
  <si>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</si>
  <si>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Totaal</t>
  </si>
  <si>
    <t>Denderstreek</t>
  </si>
  <si>
    <t>KBC Ons Huis</t>
  </si>
  <si>
    <t>MATCH</t>
  </si>
  <si>
    <r>
      <rPr>
        <b/>
        <u val="single"/>
        <sz val="11"/>
        <color indexed="8"/>
        <rFont val="Calibri"/>
        <family val="2"/>
      </rPr>
      <t>Wedstrijdleiding</t>
    </r>
    <r>
      <rPr>
        <b/>
        <sz val="11"/>
        <color indexed="8"/>
        <rFont val="Calibri"/>
        <family val="2"/>
      </rPr>
      <t xml:space="preserve"> : De Taeye Danny</t>
    </r>
  </si>
  <si>
    <t xml:space="preserve">                       Districtfinale 1° KLASSE DRIEBANDEN</t>
  </si>
  <si>
    <t>12 &amp; 13 /03/2011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</si>
</sst>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0.000"/>
  </numFmts>
  <fonts count="52">
    <font>
      <sz val="11"/>
      <color theme="1"/>
      <name val="Calibri"/>
      <family val="2"/>
    </font>
    <font>
      <sz val="9"/>
      <color indexed="8"/>
      <name val="Arial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9"/>
      <color indexed="9"/>
      <name val="Arial"/>
      <family val="2"/>
    </font>
    <font>
      <b/>
      <sz val="9"/>
      <color indexed="52"/>
      <name val="Arial"/>
      <family val="2"/>
    </font>
    <font>
      <b/>
      <sz val="9"/>
      <color indexed="9"/>
      <name val="Arial"/>
      <family val="2"/>
    </font>
    <font>
      <sz val="9"/>
      <color indexed="52"/>
      <name val="Arial"/>
      <family val="2"/>
    </font>
    <font>
      <sz val="9"/>
      <color indexed="17"/>
      <name val="Arial"/>
      <family val="2"/>
    </font>
    <font>
      <sz val="9"/>
      <color indexed="6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b/>
      <sz val="18"/>
      <color indexed="56"/>
      <name val="Cambria"/>
      <family val="2"/>
    </font>
    <font>
      <b/>
      <sz val="9"/>
      <color indexed="8"/>
      <name val="Arial"/>
      <family val="2"/>
    </font>
    <font>
      <b/>
      <sz val="9"/>
      <color indexed="63"/>
      <name val="Arial"/>
      <family val="2"/>
    </font>
    <font>
      <i/>
      <sz val="9"/>
      <color indexed="23"/>
      <name val="Arial"/>
      <family val="2"/>
    </font>
    <font>
      <sz val="9"/>
      <color indexed="10"/>
      <name val="Arial"/>
      <family val="2"/>
    </font>
    <font>
      <b/>
      <sz val="12"/>
      <color indexed="8"/>
      <name val="Arial"/>
      <family val="0"/>
    </font>
    <font>
      <b/>
      <sz val="13"/>
      <color indexed="8"/>
      <name val="Times New Roman"/>
      <family val="0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color rgb="FFFA7D00"/>
      <name val="Arial"/>
      <family val="2"/>
    </font>
    <font>
      <b/>
      <sz val="9"/>
      <color theme="0"/>
      <name val="Arial"/>
      <family val="2"/>
    </font>
    <font>
      <sz val="9"/>
      <color rgb="FFFA7D00"/>
      <name val="Arial"/>
      <family val="2"/>
    </font>
    <font>
      <sz val="9"/>
      <color rgb="FF006100"/>
      <name val="Arial"/>
      <family val="2"/>
    </font>
    <font>
      <sz val="9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b/>
      <sz val="18"/>
      <color theme="3"/>
      <name val="Cambria"/>
      <family val="2"/>
    </font>
    <font>
      <b/>
      <sz val="9"/>
      <color theme="1"/>
      <name val="Arial"/>
      <family val="2"/>
    </font>
    <font>
      <b/>
      <sz val="9"/>
      <color rgb="FF3F3F3F"/>
      <name val="Arial"/>
      <family val="2"/>
    </font>
    <font>
      <i/>
      <sz val="9"/>
      <color rgb="FF7F7F7F"/>
      <name val="Arial"/>
      <family val="2"/>
    </font>
    <font>
      <sz val="9"/>
      <color rgb="FFFF0000"/>
      <name val="Arial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3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left"/>
    </xf>
    <xf numFmtId="0" fontId="8" fillId="0" borderId="18" xfId="0" applyFont="1" applyBorder="1" applyAlignment="1" quotePrefix="1">
      <alignment/>
    </xf>
    <xf numFmtId="0" fontId="9" fillId="33" borderId="19" xfId="0" applyFont="1" applyFill="1" applyBorder="1" applyAlignment="1">
      <alignment horizontal="center"/>
    </xf>
    <xf numFmtId="0" fontId="10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12" fillId="0" borderId="19" xfId="0" applyFont="1" applyBorder="1" applyAlignment="1">
      <alignment horizontal="center"/>
    </xf>
    <xf numFmtId="0" fontId="0" fillId="0" borderId="23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0" xfId="0" applyAlignment="1">
      <alignment horizontal="left"/>
    </xf>
    <xf numFmtId="14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0" fontId="0" fillId="0" borderId="18" xfId="0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0" fillId="0" borderId="24" xfId="0" applyBorder="1" applyAlignment="1">
      <alignment/>
    </xf>
    <xf numFmtId="0" fontId="6" fillId="33" borderId="0" xfId="0" applyFont="1" applyFill="1" applyBorder="1" applyAlignment="1">
      <alignment horizontal="right"/>
    </xf>
    <xf numFmtId="0" fontId="9" fillId="33" borderId="19" xfId="0" applyFont="1" applyFill="1" applyBorder="1" applyAlignment="1">
      <alignment/>
    </xf>
    <xf numFmtId="0" fontId="9" fillId="33" borderId="19" xfId="0" applyFont="1" applyFill="1" applyBorder="1" applyAlignment="1">
      <alignment horizontal="left"/>
    </xf>
    <xf numFmtId="164" fontId="0" fillId="0" borderId="19" xfId="0" applyNumberFormat="1" applyBorder="1" applyAlignment="1">
      <alignment horizontal="center"/>
    </xf>
    <xf numFmtId="164" fontId="12" fillId="0" borderId="19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0" fontId="51" fillId="0" borderId="0" xfId="0" applyFont="1" applyAlignment="1">
      <alignment horizontal="left"/>
    </xf>
    <xf numFmtId="0" fontId="11" fillId="0" borderId="25" xfId="0" applyFont="1" applyBorder="1" applyAlignment="1">
      <alignment horizontal="center"/>
    </xf>
    <xf numFmtId="15" fontId="4" fillId="33" borderId="0" xfId="0" applyNumberFormat="1" applyFont="1" applyFill="1" applyBorder="1" applyAlignment="1">
      <alignment horizontal="center"/>
    </xf>
    <xf numFmtId="0" fontId="5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 horizontal="left"/>
    </xf>
    <xf numFmtId="0" fontId="7" fillId="33" borderId="14" xfId="0" applyFont="1" applyFill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114300</xdr:colOff>
      <xdr:row>54</xdr:row>
      <xdr:rowOff>0</xdr:rowOff>
    </xdr:from>
    <xdr:to>
      <xdr:col>10</xdr:col>
      <xdr:colOff>142875</xdr:colOff>
      <xdr:row>57</xdr:row>
      <xdr:rowOff>114300</xdr:rowOff>
    </xdr:to>
    <xdr:sp>
      <xdr:nvSpPr>
        <xdr:cNvPr id="1" name="Text Box 15"/>
        <xdr:cNvSpPr txBox="1">
          <a:spLocks noChangeArrowheads="1"/>
        </xdr:cNvSpPr>
      </xdr:nvSpPr>
      <xdr:spPr>
        <a:xfrm>
          <a:off x="752475" y="8048625"/>
          <a:ext cx="4695825" cy="685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Luc Gillade (OHG)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speelt de gewestelijke finale in het weekend van 16 en 17 april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2011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het district Gent.</a:t>
          </a:r>
        </a:p>
      </xdr:txBody>
    </xdr:sp>
    <xdr:clientData/>
  </xdr:twoCellAnchor>
  <xdr:twoCellAnchor>
    <xdr:from>
      <xdr:col>0</xdr:col>
      <xdr:colOff>371475</xdr:colOff>
      <xdr:row>59</xdr:row>
      <xdr:rowOff>152400</xdr:rowOff>
    </xdr:from>
    <xdr:to>
      <xdr:col>12</xdr:col>
      <xdr:colOff>85725</xdr:colOff>
      <xdr:row>63</xdr:row>
      <xdr:rowOff>133350</xdr:rowOff>
    </xdr:to>
    <xdr:sp>
      <xdr:nvSpPr>
        <xdr:cNvPr id="2" name="Rectangle 16"/>
        <xdr:cNvSpPr>
          <a:spLocks/>
        </xdr:cNvSpPr>
      </xdr:nvSpPr>
      <xdr:spPr>
        <a:xfrm>
          <a:off x="371475" y="9153525"/>
          <a:ext cx="5953125" cy="74295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</a:rPr>
            <a:t>DSB</a:t>
          </a:r>
          <a:r>
            <a:rPr lang="en-US" cap="none" sz="1300" b="1" i="0" u="none" baseline="0">
              <a:solidFill>
                <a:srgbClr val="000000"/>
              </a:solidFill>
            </a:rPr>
            <a:t>     </a:t>
          </a:r>
          <a:r>
            <a:rPr lang="en-US" cap="none" sz="1300" b="1" i="0" u="none" baseline="0">
              <a:solidFill>
                <a:srgbClr val="000000"/>
              </a:solidFill>
            </a:rPr>
            <a:t>--  STILTEN</a:t>
          </a:r>
          <a:r>
            <a:rPr lang="en-US" cap="none" sz="1300" b="1" i="0" u="none" baseline="0">
              <a:solidFill>
                <a:srgbClr val="000000"/>
              </a:solidFill>
            </a:rPr>
            <a:t> Rik</a:t>
          </a:r>
          <a:r>
            <a:rPr lang="en-US" cap="none" sz="1300" b="1" i="0" u="none" baseline="0">
              <a:solidFill>
                <a:srgbClr val="000000"/>
              </a:solidFill>
            </a:rPr>
            <a:t>-- Broekkouter 1  --  9200 Baasrode
</a:t>
          </a:r>
          <a:r>
            <a:rPr lang="en-US" cap="none" sz="1300" b="1" i="0" u="none" baseline="0">
              <a:solidFill>
                <a:srgbClr val="000000"/>
              </a:solidFill>
            </a:rPr>
            <a:t>GSM : 0486/68.62.62  --  e-mail : rikstilten@hotmail.com
</a:t>
          </a:r>
          <a:r>
            <a:rPr lang="en-US" cap="none" sz="1300" b="1" i="0" u="none" baseline="0">
              <a:solidFill>
                <a:srgbClr val="000000"/>
              </a:solidFill>
            </a:rPr>
            <a:t>Uitslag rechtstreekse districtfinale 1</a:t>
          </a:r>
          <a:r>
            <a:rPr lang="en-US" cap="none" sz="1300" b="1" i="0" u="none" baseline="0">
              <a:solidFill>
                <a:srgbClr val="000000"/>
              </a:solidFill>
            </a:rPr>
            <a:t>°  klasse DRIEBANDEN MB --  14 maart2011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tilten\Documents\USBStick20101123\KBBB10-11\UITSLAGEN\verbeken%202011\uitslagen%20districtfinales%202010-2011\uitslag%20districtfinales%20drieband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5"/>
      <sheetName val="distrf4"/>
      <sheetName val="distrf3"/>
      <sheetName val="distrf2"/>
      <sheetName val="distrf1"/>
      <sheetName val="distrfexc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O57" sqref="O57"/>
    </sheetView>
  </sheetViews>
  <sheetFormatPr defaultColWidth="9.140625" defaultRowHeight="15"/>
  <cols>
    <col min="1" max="1" width="9.57421875" style="0" customWidth="1"/>
    <col min="2" max="2" width="3.140625" style="16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20</v>
      </c>
      <c r="E2" s="9"/>
      <c r="F2" s="8"/>
      <c r="G2" s="8"/>
      <c r="H2" s="8"/>
      <c r="I2" s="8"/>
      <c r="J2" s="8"/>
      <c r="K2" s="8"/>
      <c r="L2" s="9" t="s">
        <v>18</v>
      </c>
      <c r="M2" s="10"/>
    </row>
    <row r="3" spans="1:13" ht="17.25" customHeight="1">
      <c r="A3" s="6" t="s">
        <v>4</v>
      </c>
      <c r="B3" s="7"/>
      <c r="C3" s="46" t="s">
        <v>21</v>
      </c>
      <c r="D3" s="46"/>
      <c r="E3" s="11" t="s">
        <v>5</v>
      </c>
      <c r="F3" s="47" t="s">
        <v>17</v>
      </c>
      <c r="G3" s="47"/>
      <c r="H3" s="47"/>
      <c r="I3" s="47"/>
      <c r="J3" s="38" t="s">
        <v>6</v>
      </c>
      <c r="K3" s="48" t="s">
        <v>16</v>
      </c>
      <c r="L3" s="48"/>
      <c r="M3" s="49"/>
    </row>
    <row r="4" spans="1:13" ht="3.75" customHeight="1">
      <c r="A4" s="12"/>
      <c r="B4" s="13"/>
      <c r="C4" s="14"/>
      <c r="D4" s="14"/>
      <c r="E4" s="14"/>
      <c r="F4" s="14"/>
      <c r="G4" s="14"/>
      <c r="H4" s="14"/>
      <c r="I4" s="14"/>
      <c r="J4" s="14"/>
      <c r="K4" s="14"/>
      <c r="L4" s="14"/>
      <c r="M4" s="15"/>
    </row>
    <row r="5" ht="5.25" customHeight="1"/>
    <row r="6" spans="1:12" ht="15">
      <c r="A6" s="17" t="s">
        <v>7</v>
      </c>
      <c r="B6" s="18" t="str">
        <f>VLOOKUP(L6,'[1]LEDEN'!A:E,2,FALSE)</f>
        <v>GILLADE Luc</v>
      </c>
      <c r="C6" s="17"/>
      <c r="D6" s="17"/>
      <c r="E6" s="17"/>
      <c r="F6" s="17" t="s">
        <v>8</v>
      </c>
      <c r="G6" s="19" t="str">
        <f>VLOOKUP(L6,'[1]LEDEN'!A:E,3,FALSE)</f>
        <v>KOH</v>
      </c>
      <c r="H6" s="19"/>
      <c r="I6" s="17"/>
      <c r="J6" s="17"/>
      <c r="K6" s="17"/>
      <c r="L6" s="20">
        <v>4290</v>
      </c>
    </row>
    <row r="7" ht="6" customHeight="1"/>
    <row r="8" spans="6:12" ht="15">
      <c r="F8" s="39" t="s">
        <v>9</v>
      </c>
      <c r="G8" s="21" t="s">
        <v>10</v>
      </c>
      <c r="H8" s="21">
        <v>2.3</v>
      </c>
      <c r="I8" s="40" t="s">
        <v>11</v>
      </c>
      <c r="J8" s="22" t="s">
        <v>12</v>
      </c>
      <c r="K8" s="21" t="s">
        <v>13</v>
      </c>
      <c r="L8" s="21" t="s">
        <v>14</v>
      </c>
    </row>
    <row r="9" spans="2:14" ht="15" customHeight="1">
      <c r="B9" s="23">
        <v>1</v>
      </c>
      <c r="C9" s="24" t="str">
        <f>VLOOKUP(N9,'[1]LEDEN'!A:E,2,FALSE)</f>
        <v>CAPIAU Lucien</v>
      </c>
      <c r="D9" s="25"/>
      <c r="E9" s="25"/>
      <c r="F9" s="23">
        <v>2</v>
      </c>
      <c r="G9" s="23"/>
      <c r="H9" s="23">
        <v>34</v>
      </c>
      <c r="I9" s="23">
        <v>49</v>
      </c>
      <c r="J9" s="41">
        <f aca="true" t="shared" si="0" ref="J9:J14">ROUNDDOWN(H9/I9,3)</f>
        <v>0.693</v>
      </c>
      <c r="K9" s="23">
        <v>4</v>
      </c>
      <c r="L9" s="26"/>
      <c r="N9">
        <v>4354</v>
      </c>
    </row>
    <row r="10" spans="2:14" ht="15" customHeight="1">
      <c r="B10" s="23">
        <v>2</v>
      </c>
      <c r="C10" s="24" t="str">
        <f>VLOOKUP(N10,'[1]LEDEN'!A:E,2,FALSE)</f>
        <v>DE HERTOG Yves</v>
      </c>
      <c r="D10" s="25"/>
      <c r="E10" s="25"/>
      <c r="F10" s="23">
        <v>2</v>
      </c>
      <c r="G10" s="23"/>
      <c r="H10" s="23">
        <v>34</v>
      </c>
      <c r="I10" s="23">
        <v>53</v>
      </c>
      <c r="J10" s="41">
        <f t="shared" si="0"/>
        <v>0.641</v>
      </c>
      <c r="K10" s="23">
        <v>3</v>
      </c>
      <c r="L10" s="45">
        <v>1</v>
      </c>
      <c r="N10">
        <v>4305</v>
      </c>
    </row>
    <row r="11" spans="2:14" ht="15" customHeight="1">
      <c r="B11" s="23">
        <v>3</v>
      </c>
      <c r="C11" s="24" t="str">
        <f>VLOOKUP(N11,'[1]LEDEN'!A:E,2,FALSE)</f>
        <v>MANGELINCKX Nico</v>
      </c>
      <c r="D11" s="25"/>
      <c r="E11" s="25"/>
      <c r="F11" s="23">
        <v>2</v>
      </c>
      <c r="G11" s="23"/>
      <c r="H11" s="23">
        <v>34</v>
      </c>
      <c r="I11" s="23">
        <v>31</v>
      </c>
      <c r="J11" s="41">
        <f t="shared" si="0"/>
        <v>1.096</v>
      </c>
      <c r="K11" s="23">
        <v>6</v>
      </c>
      <c r="L11" s="45"/>
      <c r="N11">
        <v>4361</v>
      </c>
    </row>
    <row r="12" spans="2:14" ht="15" customHeight="1">
      <c r="B12" s="23">
        <v>4</v>
      </c>
      <c r="C12" s="24" t="str">
        <f>VLOOKUP(N12,'[1]LEDEN'!A:E,2,FALSE)</f>
        <v>MANGELINCKX Nico</v>
      </c>
      <c r="D12" s="25"/>
      <c r="E12" s="25"/>
      <c r="F12" s="23">
        <v>2</v>
      </c>
      <c r="G12" s="23"/>
      <c r="H12" s="23">
        <v>34</v>
      </c>
      <c r="I12" s="23">
        <v>64</v>
      </c>
      <c r="J12" s="41">
        <f t="shared" si="0"/>
        <v>0.531</v>
      </c>
      <c r="K12" s="23">
        <v>4</v>
      </c>
      <c r="L12" s="45"/>
      <c r="N12">
        <v>4361</v>
      </c>
    </row>
    <row r="13" spans="2:12" ht="15" customHeight="1" hidden="1">
      <c r="B13" s="23">
        <v>5</v>
      </c>
      <c r="C13" s="24" t="e">
        <f>VLOOKUP(N13,'[1]LEDEN'!A:E,2,FALSE)</f>
        <v>#N/A</v>
      </c>
      <c r="D13" s="25"/>
      <c r="E13" s="25"/>
      <c r="F13" s="23"/>
      <c r="G13" s="23"/>
      <c r="H13" s="23">
        <f>G13/8*7</f>
        <v>0</v>
      </c>
      <c r="I13" s="23"/>
      <c r="J13" s="41" t="e">
        <f t="shared" si="0"/>
        <v>#DIV/0!</v>
      </c>
      <c r="K13" s="23"/>
      <c r="L13" s="45"/>
    </row>
    <row r="14" spans="1:13" ht="15" customHeight="1">
      <c r="A14" s="27"/>
      <c r="B14" s="28"/>
      <c r="C14" s="27"/>
      <c r="D14" s="27"/>
      <c r="E14" s="27" t="s">
        <v>15</v>
      </c>
      <c r="F14" s="29">
        <f>SUM(F9:F13)</f>
        <v>8</v>
      </c>
      <c r="G14" s="29">
        <f>SUM(G9:G13)</f>
        <v>0</v>
      </c>
      <c r="H14" s="29">
        <f>SUM(H9:H13)</f>
        <v>136</v>
      </c>
      <c r="I14" s="29">
        <f>SUM(I9:I13)</f>
        <v>197</v>
      </c>
      <c r="J14" s="42">
        <f t="shared" si="0"/>
        <v>0.69</v>
      </c>
      <c r="K14" s="29">
        <f>MAX(K9:K13)</f>
        <v>6</v>
      </c>
      <c r="L14" s="37"/>
      <c r="M14" s="43"/>
    </row>
    <row r="15" spans="1:12" ht="8.25" customHeight="1" thickBo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30"/>
    </row>
    <row r="16" ht="7.5" customHeight="1"/>
    <row r="17" spans="1:12" ht="15">
      <c r="A17" s="17" t="s">
        <v>7</v>
      </c>
      <c r="B17" s="18" t="str">
        <f>VLOOKUP(L17,'[1]LEDEN'!A:E,2,FALSE)</f>
        <v>DE HERTOG Yves</v>
      </c>
      <c r="C17" s="17"/>
      <c r="D17" s="17"/>
      <c r="E17" s="17"/>
      <c r="F17" s="17" t="s">
        <v>8</v>
      </c>
      <c r="G17" s="19" t="str">
        <f>VLOOKUP(L17,'[1]LEDEN'!A:E,3,FALSE)</f>
        <v>KOH</v>
      </c>
      <c r="H17" s="19"/>
      <c r="I17" s="17"/>
      <c r="J17" s="17"/>
      <c r="K17" s="17"/>
      <c r="L17" s="20">
        <v>4305</v>
      </c>
    </row>
    <row r="18" ht="6" customHeight="1"/>
    <row r="19" spans="6:12" ht="15">
      <c r="F19" s="39" t="s">
        <v>9</v>
      </c>
      <c r="G19" s="21" t="s">
        <v>10</v>
      </c>
      <c r="H19" s="21">
        <v>2.3</v>
      </c>
      <c r="I19" s="40" t="s">
        <v>11</v>
      </c>
      <c r="J19" s="22" t="s">
        <v>12</v>
      </c>
      <c r="K19" s="21" t="s">
        <v>13</v>
      </c>
      <c r="L19" s="21" t="s">
        <v>14</v>
      </c>
    </row>
    <row r="20" spans="2:14" ht="15">
      <c r="B20" s="23">
        <v>1</v>
      </c>
      <c r="C20" s="24" t="str">
        <f>VLOOKUP(N20,'[1]LEDEN'!A:E,2,FALSE)</f>
        <v>MANGELINCKX Nico</v>
      </c>
      <c r="D20" s="25"/>
      <c r="E20" s="25"/>
      <c r="F20" s="23">
        <v>0</v>
      </c>
      <c r="G20" s="23"/>
      <c r="H20" s="23">
        <v>32</v>
      </c>
      <c r="I20" s="23">
        <v>53</v>
      </c>
      <c r="J20" s="41">
        <f aca="true" t="shared" si="1" ref="J20:J25">ROUNDDOWN(H20/I20,3)</f>
        <v>0.603</v>
      </c>
      <c r="K20" s="23">
        <v>3</v>
      </c>
      <c r="L20" s="26"/>
      <c r="N20">
        <v>4361</v>
      </c>
    </row>
    <row r="21" spans="2:14" ht="15">
      <c r="B21" s="23">
        <v>2</v>
      </c>
      <c r="C21" s="24" t="str">
        <f>VLOOKUP(N21,'[1]LEDEN'!A:E,2,FALSE)</f>
        <v>GILLADE Luc</v>
      </c>
      <c r="D21" s="25"/>
      <c r="E21" s="25"/>
      <c r="F21" s="23">
        <v>0</v>
      </c>
      <c r="G21" s="23"/>
      <c r="H21" s="23">
        <v>28</v>
      </c>
      <c r="I21" s="23">
        <v>53</v>
      </c>
      <c r="J21" s="41">
        <f t="shared" si="1"/>
        <v>0.528</v>
      </c>
      <c r="K21" s="23">
        <v>4</v>
      </c>
      <c r="L21" s="45">
        <v>2</v>
      </c>
      <c r="N21">
        <v>4290</v>
      </c>
    </row>
    <row r="22" spans="2:14" ht="15">
      <c r="B22" s="23">
        <v>3</v>
      </c>
      <c r="C22" s="24" t="str">
        <f>VLOOKUP(N22,'[1]LEDEN'!A:E,2,FALSE)</f>
        <v>CAPIAU Lucien</v>
      </c>
      <c r="D22" s="25"/>
      <c r="E22" s="25"/>
      <c r="F22" s="23">
        <v>2</v>
      </c>
      <c r="G22" s="23"/>
      <c r="H22" s="23">
        <v>34</v>
      </c>
      <c r="I22" s="23">
        <v>82</v>
      </c>
      <c r="J22" s="41">
        <f t="shared" si="1"/>
        <v>0.414</v>
      </c>
      <c r="K22" s="23">
        <v>3</v>
      </c>
      <c r="L22" s="45"/>
      <c r="N22">
        <v>4354</v>
      </c>
    </row>
    <row r="23" spans="2:14" ht="15">
      <c r="B23" s="23">
        <v>4</v>
      </c>
      <c r="C23" s="24" t="str">
        <f>VLOOKUP(N23,'[1]LEDEN'!A:E,2,FALSE)</f>
        <v>CAPIAU Lucien</v>
      </c>
      <c r="D23" s="25"/>
      <c r="E23" s="25"/>
      <c r="F23" s="23">
        <v>2</v>
      </c>
      <c r="G23" s="23"/>
      <c r="H23" s="23">
        <v>34</v>
      </c>
      <c r="I23" s="23">
        <v>47</v>
      </c>
      <c r="J23" s="41">
        <f t="shared" si="1"/>
        <v>0.723</v>
      </c>
      <c r="K23" s="23">
        <v>5</v>
      </c>
      <c r="L23" s="45"/>
      <c r="N23">
        <v>4354</v>
      </c>
    </row>
    <row r="24" spans="2:12" ht="15" hidden="1">
      <c r="B24" s="23"/>
      <c r="C24" s="24" t="e">
        <f>VLOOKUP(N24,'[1]LEDEN'!A:E,2,FALSE)</f>
        <v>#N/A</v>
      </c>
      <c r="D24" s="25"/>
      <c r="E24" s="25"/>
      <c r="F24" s="23"/>
      <c r="G24" s="23"/>
      <c r="H24" s="23">
        <f>G24/8*7</f>
        <v>0</v>
      </c>
      <c r="I24" s="23"/>
      <c r="J24" s="41" t="e">
        <f t="shared" si="1"/>
        <v>#DIV/0!</v>
      </c>
      <c r="K24" s="23"/>
      <c r="L24" s="45"/>
    </row>
    <row r="25" spans="1:12" ht="15">
      <c r="A25" s="27"/>
      <c r="B25" s="28"/>
      <c r="C25" s="27"/>
      <c r="D25" s="27"/>
      <c r="E25" s="27" t="s">
        <v>15</v>
      </c>
      <c r="F25" s="29">
        <f>SUM(F20:F24)</f>
        <v>4</v>
      </c>
      <c r="G25" s="29">
        <f>SUM(G20:G24)</f>
        <v>0</v>
      </c>
      <c r="H25" s="29">
        <f>SUM(H20:H24)</f>
        <v>128</v>
      </c>
      <c r="I25" s="29">
        <f>SUM(I20:I24)</f>
        <v>235</v>
      </c>
      <c r="J25" s="42">
        <f t="shared" si="1"/>
        <v>0.544</v>
      </c>
      <c r="K25" s="29">
        <f>MAX(K20:K24)</f>
        <v>5</v>
      </c>
      <c r="L25" s="37"/>
    </row>
    <row r="26" spans="1:12" ht="7.5" customHeight="1" thickBot="1">
      <c r="A26" s="30"/>
      <c r="B26" s="31"/>
      <c r="C26" s="30"/>
      <c r="D26" s="30"/>
      <c r="E26" s="30"/>
      <c r="F26" s="31"/>
      <c r="G26" s="31"/>
      <c r="H26" s="31"/>
      <c r="I26" s="31"/>
      <c r="J26" s="31"/>
      <c r="K26" s="31"/>
      <c r="L26" s="30"/>
    </row>
    <row r="27" spans="6:11" ht="3.75" customHeight="1">
      <c r="F27" s="16"/>
      <c r="G27" s="16"/>
      <c r="H27" s="16"/>
      <c r="I27" s="16"/>
      <c r="J27" s="16"/>
      <c r="K27" s="16"/>
    </row>
    <row r="28" spans="1:12" ht="15">
      <c r="A28" s="17" t="s">
        <v>7</v>
      </c>
      <c r="B28" s="18" t="str">
        <f>VLOOKUP(L28,'[1]LEDEN'!A:E,2,FALSE)</f>
        <v>MANGELINCKX Nico</v>
      </c>
      <c r="C28" s="17"/>
      <c r="D28" s="17"/>
      <c r="E28" s="17"/>
      <c r="F28" s="35" t="s">
        <v>8</v>
      </c>
      <c r="G28" s="36" t="str">
        <f>VLOOKUP(L28,'[1]LEDEN'!A:E,3,FALSE)</f>
        <v>KOH</v>
      </c>
      <c r="H28" s="36"/>
      <c r="I28" s="35"/>
      <c r="J28" s="35"/>
      <c r="K28" s="35"/>
      <c r="L28" s="20">
        <v>4361</v>
      </c>
    </row>
    <row r="29" spans="6:11" ht="7.5" customHeight="1">
      <c r="F29" s="16"/>
      <c r="G29" s="16"/>
      <c r="H29" s="16"/>
      <c r="I29" s="16"/>
      <c r="J29" s="16"/>
      <c r="K29" s="16"/>
    </row>
    <row r="30" spans="6:12" ht="15">
      <c r="F30" s="21" t="s">
        <v>9</v>
      </c>
      <c r="G30" s="21" t="s">
        <v>10</v>
      </c>
      <c r="H30" s="21">
        <v>2.3</v>
      </c>
      <c r="I30" s="21" t="s">
        <v>11</v>
      </c>
      <c r="J30" s="22" t="s">
        <v>12</v>
      </c>
      <c r="K30" s="21" t="s">
        <v>13</v>
      </c>
      <c r="L30" s="21" t="s">
        <v>14</v>
      </c>
    </row>
    <row r="31" spans="2:14" ht="15">
      <c r="B31" s="23">
        <v>1</v>
      </c>
      <c r="C31" s="24" t="str">
        <f>VLOOKUP(N31,'[1]LEDEN'!A:E,2,FALSE)</f>
        <v>DE HERTOG Yves</v>
      </c>
      <c r="D31" s="25"/>
      <c r="E31" s="25"/>
      <c r="F31" s="23">
        <v>2</v>
      </c>
      <c r="G31" s="23"/>
      <c r="H31" s="23">
        <v>34</v>
      </c>
      <c r="I31" s="23">
        <v>53</v>
      </c>
      <c r="J31" s="41">
        <f aca="true" t="shared" si="2" ref="J31:J36">ROUNDDOWN(H31/I31,3)</f>
        <v>0.641</v>
      </c>
      <c r="K31" s="23">
        <v>4</v>
      </c>
      <c r="L31" s="26"/>
      <c r="N31">
        <v>4305</v>
      </c>
    </row>
    <row r="32" spans="2:14" ht="15">
      <c r="B32" s="23">
        <v>2</v>
      </c>
      <c r="C32" s="24" t="str">
        <f>VLOOKUP(N32,'[1]LEDEN'!A:E,2,FALSE)</f>
        <v>CAPIAU Lucien</v>
      </c>
      <c r="D32" s="25"/>
      <c r="E32" s="25"/>
      <c r="F32" s="23">
        <v>0</v>
      </c>
      <c r="G32" s="23"/>
      <c r="H32" s="23">
        <v>23</v>
      </c>
      <c r="I32" s="23">
        <v>50</v>
      </c>
      <c r="J32" s="41">
        <f t="shared" si="2"/>
        <v>0.46</v>
      </c>
      <c r="K32" s="23">
        <v>3</v>
      </c>
      <c r="L32" s="45">
        <v>3</v>
      </c>
      <c r="N32">
        <v>4354</v>
      </c>
    </row>
    <row r="33" spans="2:14" ht="15">
      <c r="B33" s="23">
        <v>3</v>
      </c>
      <c r="C33" s="24" t="str">
        <f>VLOOKUP(N33,'[1]LEDEN'!A:E,2,FALSE)</f>
        <v>GILLADE Luc</v>
      </c>
      <c r="D33" s="25"/>
      <c r="E33" s="25"/>
      <c r="F33" s="23">
        <v>0</v>
      </c>
      <c r="G33" s="23"/>
      <c r="H33" s="23">
        <v>26</v>
      </c>
      <c r="I33" s="23">
        <v>31</v>
      </c>
      <c r="J33" s="41">
        <f t="shared" si="2"/>
        <v>0.838</v>
      </c>
      <c r="K33" s="23">
        <v>4</v>
      </c>
      <c r="L33" s="45"/>
      <c r="N33">
        <v>4290</v>
      </c>
    </row>
    <row r="34" spans="2:14" ht="15">
      <c r="B34" s="23">
        <v>4</v>
      </c>
      <c r="C34" s="24" t="str">
        <f>VLOOKUP(N34,'[1]LEDEN'!A:E,2,FALSE)</f>
        <v>GILLADE Luc</v>
      </c>
      <c r="D34" s="25"/>
      <c r="E34" s="25"/>
      <c r="F34" s="23">
        <v>0</v>
      </c>
      <c r="G34" s="23"/>
      <c r="H34" s="23">
        <v>26</v>
      </c>
      <c r="I34" s="23">
        <v>64</v>
      </c>
      <c r="J34" s="41">
        <f t="shared" si="2"/>
        <v>0.406</v>
      </c>
      <c r="K34" s="23">
        <v>4</v>
      </c>
      <c r="L34" s="45"/>
      <c r="N34">
        <v>4290</v>
      </c>
    </row>
    <row r="35" spans="2:12" ht="15" hidden="1">
      <c r="B35" s="23">
        <v>5</v>
      </c>
      <c r="C35" s="24" t="e">
        <f>VLOOKUP(N35,'[1]LEDEN'!A:E,2,FALSE)</f>
        <v>#N/A</v>
      </c>
      <c r="D35" s="25"/>
      <c r="E35" s="25"/>
      <c r="F35" s="23"/>
      <c r="G35" s="23"/>
      <c r="H35" s="23">
        <f>G35/8*7</f>
        <v>0</v>
      </c>
      <c r="I35" s="23"/>
      <c r="J35" s="41" t="e">
        <f t="shared" si="2"/>
        <v>#DIV/0!</v>
      </c>
      <c r="K35" s="23"/>
      <c r="L35" s="45"/>
    </row>
    <row r="36" spans="1:12" ht="15">
      <c r="A36" s="27"/>
      <c r="B36" s="28"/>
      <c r="C36" s="27"/>
      <c r="D36" s="27"/>
      <c r="E36" s="27" t="s">
        <v>15</v>
      </c>
      <c r="F36" s="29">
        <f>SUM(F31:F35)</f>
        <v>2</v>
      </c>
      <c r="G36" s="29">
        <f>SUM(G31:G35)</f>
        <v>0</v>
      </c>
      <c r="H36" s="29">
        <f>SUM(H31:H35)</f>
        <v>109</v>
      </c>
      <c r="I36" s="29">
        <f>SUM(I31:I35)</f>
        <v>198</v>
      </c>
      <c r="J36" s="42">
        <f t="shared" si="2"/>
        <v>0.55</v>
      </c>
      <c r="K36" s="29">
        <f>MAX(K31:K35)</f>
        <v>4</v>
      </c>
      <c r="L36" s="37"/>
    </row>
    <row r="37" spans="1:12" ht="6.75" customHeight="1" thickBot="1">
      <c r="A37" s="30"/>
      <c r="B37" s="31"/>
      <c r="C37" s="30"/>
      <c r="D37" s="30"/>
      <c r="E37" s="30"/>
      <c r="F37" s="31"/>
      <c r="G37" s="31"/>
      <c r="H37" s="31"/>
      <c r="I37" s="31"/>
      <c r="J37" s="31"/>
      <c r="K37" s="31"/>
      <c r="L37" s="30"/>
    </row>
    <row r="38" spans="6:11" ht="6" customHeight="1">
      <c r="F38" s="16"/>
      <c r="G38" s="16"/>
      <c r="H38" s="16"/>
      <c r="I38" s="16"/>
      <c r="J38" s="16"/>
      <c r="K38" s="16"/>
    </row>
    <row r="39" spans="1:12" ht="13.5" customHeight="1">
      <c r="A39" s="17" t="s">
        <v>7</v>
      </c>
      <c r="B39" s="18" t="str">
        <f>VLOOKUP(L39,'[1]LEDEN'!A:E,2,FALSE)</f>
        <v>CAPIAU Lucien</v>
      </c>
      <c r="C39" s="17"/>
      <c r="D39" s="17"/>
      <c r="E39" s="17"/>
      <c r="F39" s="35" t="s">
        <v>8</v>
      </c>
      <c r="G39" s="36" t="str">
        <f>VLOOKUP(L39,'[1]LEDEN'!A:E,3,FALSE)</f>
        <v>KOH</v>
      </c>
      <c r="H39" s="36"/>
      <c r="I39" s="35"/>
      <c r="J39" s="35"/>
      <c r="K39" s="35"/>
      <c r="L39" s="20">
        <v>4354</v>
      </c>
    </row>
    <row r="40" spans="6:11" ht="15">
      <c r="F40" s="16"/>
      <c r="G40" s="16"/>
      <c r="H40" s="16"/>
      <c r="I40" s="16"/>
      <c r="J40" s="16"/>
      <c r="K40" s="16"/>
    </row>
    <row r="41" spans="6:12" ht="15">
      <c r="F41" s="21" t="s">
        <v>9</v>
      </c>
      <c r="G41" s="21" t="s">
        <v>10</v>
      </c>
      <c r="H41" s="21">
        <v>2.3</v>
      </c>
      <c r="I41" s="21" t="s">
        <v>11</v>
      </c>
      <c r="J41" s="22" t="s">
        <v>12</v>
      </c>
      <c r="K41" s="21" t="s">
        <v>13</v>
      </c>
      <c r="L41" s="21" t="s">
        <v>14</v>
      </c>
    </row>
    <row r="42" spans="2:14" ht="15">
      <c r="B42" s="23">
        <v>1</v>
      </c>
      <c r="C42" s="24" t="str">
        <f>VLOOKUP(N42,'[1]LEDEN'!A:E,2,FALSE)</f>
        <v>GILLADE Luc</v>
      </c>
      <c r="D42" s="25"/>
      <c r="E42" s="25"/>
      <c r="F42" s="23">
        <v>0</v>
      </c>
      <c r="G42" s="23"/>
      <c r="H42" s="23">
        <v>30</v>
      </c>
      <c r="I42" s="23">
        <v>49</v>
      </c>
      <c r="J42" s="41">
        <f aca="true" t="shared" si="3" ref="J42:J47">ROUNDDOWN(H42/I42,3)</f>
        <v>0.612</v>
      </c>
      <c r="K42" s="23">
        <v>3</v>
      </c>
      <c r="L42" s="26"/>
      <c r="N42">
        <v>4290</v>
      </c>
    </row>
    <row r="43" spans="2:14" ht="15">
      <c r="B43" s="23">
        <v>2</v>
      </c>
      <c r="C43" s="24" t="str">
        <f>VLOOKUP(N43,'[1]LEDEN'!A:E,2,FALSE)</f>
        <v>DE HERTOG Yves</v>
      </c>
      <c r="D43" s="25"/>
      <c r="E43" s="25"/>
      <c r="F43" s="23">
        <v>0</v>
      </c>
      <c r="G43" s="23"/>
      <c r="H43" s="23">
        <v>29</v>
      </c>
      <c r="I43" s="23">
        <v>82</v>
      </c>
      <c r="J43" s="41">
        <f t="shared" si="3"/>
        <v>0.353</v>
      </c>
      <c r="K43" s="23">
        <v>3</v>
      </c>
      <c r="L43" s="45">
        <v>4</v>
      </c>
      <c r="N43">
        <v>4305</v>
      </c>
    </row>
    <row r="44" spans="2:14" ht="15">
      <c r="B44" s="23">
        <v>3</v>
      </c>
      <c r="C44" s="24" t="str">
        <f>VLOOKUP(N44,'[1]LEDEN'!A:E,2,FALSE)</f>
        <v>MANGELINCKX Nico</v>
      </c>
      <c r="D44" s="25"/>
      <c r="E44" s="25"/>
      <c r="F44" s="23">
        <v>2</v>
      </c>
      <c r="G44" s="23"/>
      <c r="H44" s="23">
        <v>34</v>
      </c>
      <c r="I44" s="23">
        <v>50</v>
      </c>
      <c r="J44" s="41">
        <f t="shared" si="3"/>
        <v>0.68</v>
      </c>
      <c r="K44" s="23">
        <v>4</v>
      </c>
      <c r="L44" s="45"/>
      <c r="N44">
        <v>4361</v>
      </c>
    </row>
    <row r="45" spans="2:14" ht="15">
      <c r="B45" s="23">
        <v>4</v>
      </c>
      <c r="C45" s="24" t="str">
        <f>VLOOKUP(N45,'[1]LEDEN'!A:E,2,FALSE)</f>
        <v>DE HERTOG Yves</v>
      </c>
      <c r="D45" s="25"/>
      <c r="E45" s="25"/>
      <c r="F45" s="23">
        <v>0</v>
      </c>
      <c r="G45" s="23"/>
      <c r="H45" s="23">
        <v>24</v>
      </c>
      <c r="I45" s="23">
        <v>47</v>
      </c>
      <c r="J45" s="41">
        <f t="shared" si="3"/>
        <v>0.51</v>
      </c>
      <c r="K45" s="23">
        <v>3</v>
      </c>
      <c r="L45" s="45"/>
      <c r="N45">
        <v>4305</v>
      </c>
    </row>
    <row r="46" spans="2:12" ht="15" hidden="1">
      <c r="B46" s="23">
        <v>5</v>
      </c>
      <c r="C46" s="24" t="e">
        <f>VLOOKUP(N46,'[1]LEDEN'!A:E,2,FALSE)</f>
        <v>#N/A</v>
      </c>
      <c r="D46" s="25"/>
      <c r="E46" s="25"/>
      <c r="F46" s="23"/>
      <c r="G46" s="23"/>
      <c r="H46" s="23">
        <f>G46/8*7</f>
        <v>0</v>
      </c>
      <c r="I46" s="23"/>
      <c r="J46" s="41" t="e">
        <f t="shared" si="3"/>
        <v>#DIV/0!</v>
      </c>
      <c r="K46" s="23"/>
      <c r="L46" s="45"/>
    </row>
    <row r="47" spans="1:12" ht="15">
      <c r="A47" s="27"/>
      <c r="B47" s="28"/>
      <c r="C47" s="27"/>
      <c r="D47" s="27"/>
      <c r="E47" s="27" t="s">
        <v>15</v>
      </c>
      <c r="F47" s="29">
        <f>SUM(F42:F46)</f>
        <v>2</v>
      </c>
      <c r="G47" s="29">
        <f>SUM(G42:G46)</f>
        <v>0</v>
      </c>
      <c r="H47" s="29">
        <f>SUM(H42:H46)</f>
        <v>117</v>
      </c>
      <c r="I47" s="29">
        <f>SUM(I42:I46)</f>
        <v>228</v>
      </c>
      <c r="J47" s="42">
        <f t="shared" si="3"/>
        <v>0.513</v>
      </c>
      <c r="K47" s="29">
        <f>MAX(K42:K46)</f>
        <v>4</v>
      </c>
      <c r="L47" s="37"/>
    </row>
    <row r="48" spans="1:12" ht="4.5" customHeight="1" thickBot="1">
      <c r="A48" s="30"/>
      <c r="B48" s="31"/>
      <c r="C48" s="30"/>
      <c r="D48" s="30"/>
      <c r="E48" s="30"/>
      <c r="F48" s="31"/>
      <c r="G48" s="31"/>
      <c r="H48" s="31"/>
      <c r="I48" s="31"/>
      <c r="J48" s="31"/>
      <c r="K48" s="31"/>
      <c r="L48" s="30"/>
    </row>
    <row r="49" spans="6:11" ht="6" customHeight="1">
      <c r="F49" s="16"/>
      <c r="G49" s="16"/>
      <c r="H49" s="16"/>
      <c r="I49" s="16"/>
      <c r="J49" s="16"/>
      <c r="K49" s="16"/>
    </row>
    <row r="51" spans="1:4" ht="15.75">
      <c r="A51" s="44" t="s">
        <v>19</v>
      </c>
      <c r="B51" s="32"/>
      <c r="C51" s="33"/>
      <c r="D51" s="34"/>
    </row>
  </sheetData>
  <sheetProtection/>
  <mergeCells count="7">
    <mergeCell ref="L43:L46"/>
    <mergeCell ref="C3:D3"/>
    <mergeCell ref="F3:I3"/>
    <mergeCell ref="K3:M3"/>
    <mergeCell ref="L10:L13"/>
    <mergeCell ref="L21:L24"/>
    <mergeCell ref="L32:L35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2006-09-26T08:55:29Z</dcterms:created>
  <dcterms:modified xsi:type="dcterms:W3CDTF">2011-03-20T21:48:31Z</dcterms:modified>
  <cp:category/>
  <cp:version/>
  <cp:contentType/>
  <cp:contentStatus/>
</cp:coreProperties>
</file>