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2° 3bnd 2,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<sst xmlns="http://schemas.openxmlformats.org/spreadsheetml/2006/main" count="52" uniqueCount="23">
  <si>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</si>
  <si>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</si>
  <si>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</si>
  <si>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</si>
  <si>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</si>
  <si>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</si>
  <si>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</si>
  <si>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</si>
  <si>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</si>
  <si>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</si>
  <si>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</si>
  <si>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</si>
  <si>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</si>
  <si>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</si>
  <si>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</si>
  <si>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</si>
  <si>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</si>
  <si>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 xml:space="preserve">        KLEIN</t>
  </si>
  <si>
    <t>MG</t>
  </si>
  <si>
    <t>OG</t>
  </si>
  <si>
    <r>
      <rPr>
        <b/>
        <u val="single"/>
        <sz val="11"/>
        <color indexed="8"/>
        <rFont val="Calibri"/>
        <family val="2"/>
      </rPr>
      <t>Wedstrijdleiding</t>
    </r>
    <r>
      <rPr>
        <b/>
        <sz val="11"/>
        <color indexed="8"/>
        <rFont val="Calibri"/>
        <family val="2"/>
      </rPr>
      <t xml:space="preserve"> : Rik Stilten</t>
    </r>
  </si>
  <si>
    <t xml:space="preserve">                       Districtfinale 2° KLASSE DRIEBANDEN</t>
  </si>
  <si>
    <t>KBC Sint Martinuns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</si>
</sst>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1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49</xdr:row>
      <xdr:rowOff>0</xdr:rowOff>
    </xdr:from>
    <xdr:to>
      <xdr:col>11</xdr:col>
      <xdr:colOff>85725</xdr:colOff>
      <xdr:row>52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133475" y="7343775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Glenn Van Goethem (SMA)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2 en 3 april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Gent.
</a:t>
          </a:r>
        </a:p>
      </xdr:txBody>
    </xdr:sp>
    <xdr:clientData/>
  </xdr:twoCellAnchor>
  <xdr:twoCellAnchor>
    <xdr:from>
      <xdr:col>0</xdr:col>
      <xdr:colOff>371475</xdr:colOff>
      <xdr:row>55</xdr:row>
      <xdr:rowOff>57150</xdr:rowOff>
    </xdr:from>
    <xdr:to>
      <xdr:col>12</xdr:col>
      <xdr:colOff>85725</xdr:colOff>
      <xdr:row>59</xdr:row>
      <xdr:rowOff>38100</xdr:rowOff>
    </xdr:to>
    <xdr:sp>
      <xdr:nvSpPr>
        <xdr:cNvPr id="2" name="Rectangle 16"/>
        <xdr:cNvSpPr>
          <a:spLocks/>
        </xdr:cNvSpPr>
      </xdr:nvSpPr>
      <xdr:spPr>
        <a:xfrm>
          <a:off x="371475" y="8543925"/>
          <a:ext cx="5953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 districtfinale  2</a:t>
          </a:r>
          <a:r>
            <a:rPr lang="en-US" cap="none" sz="1300" b="1" i="0" u="none" baseline="0">
              <a:solidFill>
                <a:srgbClr val="000000"/>
              </a:solidFill>
            </a:rPr>
            <a:t>° klasse driebanden  KB --  28 februari 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P60" sqref="P60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6" customWidth="1"/>
    <col min="7" max="8" width="8.140625" style="16" customWidth="1"/>
    <col min="9" max="9" width="7.28125" style="16" customWidth="1"/>
    <col min="10" max="10" width="8.140625" style="16" customWidth="1"/>
    <col min="11" max="11" width="6.57421875" style="16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21</v>
      </c>
      <c r="E2" s="9"/>
      <c r="F2" s="7"/>
      <c r="G2" s="7"/>
      <c r="H2" s="7"/>
      <c r="I2" s="7"/>
      <c r="J2" s="7"/>
      <c r="K2" s="7"/>
      <c r="L2" s="9" t="s">
        <v>17</v>
      </c>
      <c r="M2" s="10"/>
    </row>
    <row r="3" spans="1:13" ht="17.25" customHeight="1">
      <c r="A3" s="6" t="s">
        <v>4</v>
      </c>
      <c r="B3" s="7"/>
      <c r="C3" s="43">
        <v>40600</v>
      </c>
      <c r="D3" s="43"/>
      <c r="E3" s="11" t="s">
        <v>5</v>
      </c>
      <c r="F3" s="44" t="s">
        <v>22</v>
      </c>
      <c r="G3" s="44"/>
      <c r="H3" s="44"/>
      <c r="I3" s="44"/>
      <c r="J3" s="40" t="s">
        <v>6</v>
      </c>
      <c r="K3" s="45" t="s">
        <v>16</v>
      </c>
      <c r="L3" s="45"/>
      <c r="M3" s="46"/>
    </row>
    <row r="4" spans="1:13" ht="3.75" customHeight="1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ht="5.25" customHeight="1"/>
    <row r="6" spans="1:12" ht="15">
      <c r="A6" s="17" t="s">
        <v>7</v>
      </c>
      <c r="B6" s="18" t="str">
        <f>VLOOKUP(L6,'[1]LEDEN'!A:E,2,FALSE)</f>
        <v>VAN GOETHEM Glenn</v>
      </c>
      <c r="C6" s="17"/>
      <c r="D6" s="17"/>
      <c r="E6" s="17"/>
      <c r="F6" s="33" t="s">
        <v>8</v>
      </c>
      <c r="G6" s="34" t="str">
        <f>VLOOKUP(L6,'[1]LEDEN'!A:E,3,FALSE)</f>
        <v>SMA</v>
      </c>
      <c r="H6" s="34"/>
      <c r="I6" s="33"/>
      <c r="J6" s="33"/>
      <c r="K6" s="33"/>
      <c r="L6" s="19">
        <v>4301</v>
      </c>
    </row>
    <row r="7" ht="6" customHeight="1"/>
    <row r="8" spans="6:12" ht="15">
      <c r="F8" s="20" t="s">
        <v>9</v>
      </c>
      <c r="G8" s="20" t="s">
        <v>10</v>
      </c>
      <c r="H8" s="20">
        <v>2.3</v>
      </c>
      <c r="I8" s="20" t="s">
        <v>11</v>
      </c>
      <c r="J8" s="21" t="s">
        <v>12</v>
      </c>
      <c r="K8" s="20" t="s">
        <v>13</v>
      </c>
      <c r="L8" s="20" t="s">
        <v>14</v>
      </c>
    </row>
    <row r="9" spans="2:14" ht="15" customHeight="1">
      <c r="B9" s="22">
        <v>1</v>
      </c>
      <c r="C9" s="23" t="str">
        <f>VLOOKUP(N9,'[1]LEDEN'!A:E,2,FALSE)</f>
        <v>ROELANDT Pierre</v>
      </c>
      <c r="D9" s="24"/>
      <c r="E9" s="24"/>
      <c r="F9" s="22">
        <v>2</v>
      </c>
      <c r="G9" s="22"/>
      <c r="H9" s="22">
        <v>34</v>
      </c>
      <c r="I9" s="22">
        <v>41</v>
      </c>
      <c r="J9" s="36">
        <f>ROUNDDOWN(H9/I9,3)</f>
        <v>0.829</v>
      </c>
      <c r="K9" s="22">
        <v>6</v>
      </c>
      <c r="L9" s="41">
        <v>1</v>
      </c>
      <c r="N9">
        <v>7469</v>
      </c>
    </row>
    <row r="10" spans="2:14" ht="15" customHeight="1">
      <c r="B10" s="22">
        <v>2</v>
      </c>
      <c r="C10" s="23" t="str">
        <f>VLOOKUP(N10,'[1]LEDEN'!A:E,2,FALSE)</f>
        <v>VAN KERCKHOVE Andre</v>
      </c>
      <c r="D10" s="24"/>
      <c r="E10" s="24"/>
      <c r="F10" s="22">
        <v>2</v>
      </c>
      <c r="G10" s="22"/>
      <c r="H10" s="22">
        <v>34</v>
      </c>
      <c r="I10" s="22">
        <v>36</v>
      </c>
      <c r="J10" s="36">
        <f>ROUNDDOWN(H10/I10,3)</f>
        <v>0.944</v>
      </c>
      <c r="K10" s="22">
        <v>7</v>
      </c>
      <c r="L10" s="42"/>
      <c r="N10">
        <v>4389</v>
      </c>
    </row>
    <row r="11" spans="2:14" ht="15" customHeight="1">
      <c r="B11" s="22">
        <v>3</v>
      </c>
      <c r="C11" s="23" t="str">
        <f>VLOOKUP(N11,'[1]LEDEN'!A:E,2,FALSE)</f>
        <v>VONCK Danny</v>
      </c>
      <c r="D11" s="24"/>
      <c r="E11" s="24"/>
      <c r="F11" s="22">
        <v>2</v>
      </c>
      <c r="G11" s="22"/>
      <c r="H11" s="22">
        <v>34</v>
      </c>
      <c r="I11" s="22">
        <v>63</v>
      </c>
      <c r="J11" s="36">
        <f>ROUNDDOWN(H11/I11,3)</f>
        <v>0.539</v>
      </c>
      <c r="K11" s="22">
        <v>4</v>
      </c>
      <c r="L11" s="42"/>
      <c r="N11">
        <v>4351</v>
      </c>
    </row>
    <row r="12" spans="2:12" ht="15" customHeight="1" hidden="1">
      <c r="B12" s="22">
        <v>5</v>
      </c>
      <c r="C12" s="23" t="e">
        <f>VLOOKUP(N12,'[1]LEDEN'!A:E,2,FALSE)</f>
        <v>#N/A</v>
      </c>
      <c r="D12" s="24"/>
      <c r="E12" s="24"/>
      <c r="F12" s="22"/>
      <c r="G12" s="22"/>
      <c r="H12" s="22">
        <f>G12*0.9082</f>
        <v>0</v>
      </c>
      <c r="I12" s="22"/>
      <c r="J12" s="36" t="e">
        <f>ROUNDDOWN(H12/I12,3)</f>
        <v>#DIV/0!</v>
      </c>
      <c r="K12" s="22"/>
      <c r="L12" s="42"/>
    </row>
    <row r="13" spans="1:13" ht="15" customHeight="1">
      <c r="A13" s="25"/>
      <c r="B13" s="26"/>
      <c r="C13" s="25"/>
      <c r="D13" s="25"/>
      <c r="E13" s="25" t="s">
        <v>15</v>
      </c>
      <c r="F13" s="27">
        <f>SUM(F9:F12)</f>
        <v>6</v>
      </c>
      <c r="G13" s="27">
        <f>SUM(G9:G12)</f>
        <v>0</v>
      </c>
      <c r="H13" s="27">
        <f>SUM(H9:H12)</f>
        <v>102</v>
      </c>
      <c r="I13" s="27">
        <f>SUM(I9:I12)</f>
        <v>140</v>
      </c>
      <c r="J13" s="37">
        <f>ROUNDDOWN(H13/I13,3)</f>
        <v>0.728</v>
      </c>
      <c r="K13" s="27">
        <f>MAX(K9:K12)</f>
        <v>7</v>
      </c>
      <c r="L13" s="35" t="s">
        <v>18</v>
      </c>
      <c r="M13" s="38"/>
    </row>
    <row r="14" spans="1:12" ht="8.25" customHeight="1" thickBot="1">
      <c r="A14" s="28"/>
      <c r="B14" s="29"/>
      <c r="C14" s="28"/>
      <c r="D14" s="28"/>
      <c r="E14" s="28"/>
      <c r="F14" s="29"/>
      <c r="G14" s="29"/>
      <c r="H14" s="29"/>
      <c r="I14" s="29"/>
      <c r="J14" s="29"/>
      <c r="K14" s="29"/>
      <c r="L14" s="28"/>
    </row>
    <row r="15" ht="7.5" customHeight="1"/>
    <row r="16" spans="1:12" ht="15">
      <c r="A16" s="17" t="s">
        <v>7</v>
      </c>
      <c r="B16" s="18" t="str">
        <f>VLOOKUP(L16,'[1]LEDEN'!A:E,2,FALSE)</f>
        <v>ROELANDT Pierre</v>
      </c>
      <c r="C16" s="17"/>
      <c r="D16" s="17"/>
      <c r="E16" s="17"/>
      <c r="F16" s="33" t="s">
        <v>8</v>
      </c>
      <c r="G16" s="34" t="str">
        <f>VLOOKUP(L16,'[1]LEDEN'!A:E,3,FALSE)</f>
        <v>SMA</v>
      </c>
      <c r="H16" s="34"/>
      <c r="I16" s="33"/>
      <c r="J16" s="33"/>
      <c r="K16" s="33"/>
      <c r="L16" s="19">
        <v>7469</v>
      </c>
    </row>
    <row r="17" ht="6" customHeight="1"/>
    <row r="18" spans="6:12" ht="15">
      <c r="F18" s="20" t="s">
        <v>9</v>
      </c>
      <c r="G18" s="20" t="s">
        <v>10</v>
      </c>
      <c r="H18" s="20">
        <v>2.3</v>
      </c>
      <c r="I18" s="20" t="s">
        <v>11</v>
      </c>
      <c r="J18" s="21" t="s">
        <v>12</v>
      </c>
      <c r="K18" s="20" t="s">
        <v>13</v>
      </c>
      <c r="L18" s="20" t="s">
        <v>14</v>
      </c>
    </row>
    <row r="19" spans="2:14" ht="15">
      <c r="B19" s="22"/>
      <c r="C19" s="23" t="str">
        <f>VLOOKUP(N19,'[1]LEDEN'!A:E,2,FALSE)</f>
        <v>VAN GOETHEM Glenn</v>
      </c>
      <c r="D19" s="24"/>
      <c r="E19" s="24"/>
      <c r="F19" s="22">
        <v>0</v>
      </c>
      <c r="G19" s="22"/>
      <c r="H19" s="22">
        <v>24</v>
      </c>
      <c r="I19" s="22">
        <v>41</v>
      </c>
      <c r="J19" s="36">
        <f>ROUNDDOWN(H19/I19,3)</f>
        <v>0.585</v>
      </c>
      <c r="K19" s="22">
        <v>3</v>
      </c>
      <c r="L19" s="41">
        <v>2</v>
      </c>
      <c r="N19">
        <v>4301</v>
      </c>
    </row>
    <row r="20" spans="2:14" ht="15" customHeight="1">
      <c r="B20" s="22"/>
      <c r="C20" s="23" t="str">
        <f>VLOOKUP(N20,'[1]LEDEN'!A:E,2,FALSE)</f>
        <v>VONCK Danny</v>
      </c>
      <c r="D20" s="24"/>
      <c r="E20" s="24"/>
      <c r="F20" s="22">
        <v>2</v>
      </c>
      <c r="G20" s="22"/>
      <c r="H20" s="22">
        <v>34</v>
      </c>
      <c r="I20" s="22">
        <v>66</v>
      </c>
      <c r="J20" s="36">
        <f>ROUNDDOWN(H20/I20,3)</f>
        <v>0.515</v>
      </c>
      <c r="K20" s="22">
        <v>4</v>
      </c>
      <c r="L20" s="42"/>
      <c r="N20">
        <v>4351</v>
      </c>
    </row>
    <row r="21" spans="2:14" ht="15" customHeight="1">
      <c r="B21" s="22"/>
      <c r="C21" s="23" t="str">
        <f>VLOOKUP(N21,'[1]LEDEN'!A:E,2,FALSE)</f>
        <v>VAN KERCKHOVE Andre</v>
      </c>
      <c r="D21" s="24"/>
      <c r="E21" s="24"/>
      <c r="F21" s="22">
        <v>0</v>
      </c>
      <c r="G21" s="22"/>
      <c r="H21" s="22">
        <v>26</v>
      </c>
      <c r="I21" s="22">
        <v>49</v>
      </c>
      <c r="J21" s="36">
        <f>ROUNDDOWN(H21/I21,3)</f>
        <v>0.53</v>
      </c>
      <c r="K21" s="22">
        <v>3</v>
      </c>
      <c r="L21" s="42"/>
      <c r="N21">
        <v>4389</v>
      </c>
    </row>
    <row r="22" spans="2:12" ht="15" customHeight="1" hidden="1">
      <c r="B22" s="22"/>
      <c r="C22" s="23" t="e">
        <f>VLOOKUP(N22,'[1]LEDEN'!A:E,2,FALSE)</f>
        <v>#N/A</v>
      </c>
      <c r="D22" s="24"/>
      <c r="E22" s="24"/>
      <c r="F22" s="22"/>
      <c r="G22" s="22"/>
      <c r="H22" s="22">
        <f>G22*0.9082</f>
        <v>0</v>
      </c>
      <c r="I22" s="22"/>
      <c r="J22" s="36" t="e">
        <f>ROUNDDOWN(H22/I22,3)</f>
        <v>#DIV/0!</v>
      </c>
      <c r="K22" s="22"/>
      <c r="L22" s="42"/>
    </row>
    <row r="23" spans="1:12" ht="15">
      <c r="A23" s="25"/>
      <c r="B23" s="26"/>
      <c r="C23" s="25"/>
      <c r="D23" s="25"/>
      <c r="E23" s="25" t="s">
        <v>15</v>
      </c>
      <c r="F23" s="27">
        <f>SUM(F19:F22)</f>
        <v>2</v>
      </c>
      <c r="G23" s="27">
        <f>SUM(G19:G22)</f>
        <v>0</v>
      </c>
      <c r="H23" s="27">
        <f>SUM(H19:H22)</f>
        <v>84</v>
      </c>
      <c r="I23" s="27">
        <f>SUM(I19:I22)</f>
        <v>156</v>
      </c>
      <c r="J23" s="37">
        <f>ROUNDDOWN(H23/I23,3)</f>
        <v>0.538</v>
      </c>
      <c r="K23" s="27">
        <f>MAX(K19:K22)</f>
        <v>4</v>
      </c>
      <c r="L23" s="35" t="s">
        <v>19</v>
      </c>
    </row>
    <row r="24" spans="1:12" ht="7.5" customHeight="1" thickBot="1">
      <c r="A24" s="28"/>
      <c r="B24" s="29"/>
      <c r="C24" s="28"/>
      <c r="D24" s="28"/>
      <c r="E24" s="28"/>
      <c r="F24" s="29"/>
      <c r="G24" s="29"/>
      <c r="H24" s="29"/>
      <c r="I24" s="29"/>
      <c r="J24" s="29"/>
      <c r="K24" s="29"/>
      <c r="L24" s="28"/>
    </row>
    <row r="25" ht="3.75" customHeight="1"/>
    <row r="26" spans="1:12" ht="15">
      <c r="A26" s="17" t="s">
        <v>7</v>
      </c>
      <c r="B26" s="18" t="str">
        <f>VLOOKUP(L26,'[1]LEDEN'!A:E,2,FALSE)</f>
        <v>VAN KERCKHOVE Andre</v>
      </c>
      <c r="C26" s="17"/>
      <c r="D26" s="17"/>
      <c r="E26" s="17"/>
      <c r="F26" s="33" t="s">
        <v>8</v>
      </c>
      <c r="G26" s="34" t="str">
        <f>VLOOKUP(L26,'[1]LEDEN'!A:E,3,FALSE)</f>
        <v>KOH</v>
      </c>
      <c r="H26" s="34"/>
      <c r="I26" s="33"/>
      <c r="J26" s="33"/>
      <c r="K26" s="33"/>
      <c r="L26" s="19">
        <v>4389</v>
      </c>
    </row>
    <row r="27" ht="7.5" customHeight="1"/>
    <row r="28" spans="6:12" ht="15">
      <c r="F28" s="20" t="s">
        <v>9</v>
      </c>
      <c r="G28" s="20" t="s">
        <v>10</v>
      </c>
      <c r="H28" s="20">
        <v>2.3</v>
      </c>
      <c r="I28" s="20" t="s">
        <v>11</v>
      </c>
      <c r="J28" s="21" t="s">
        <v>12</v>
      </c>
      <c r="K28" s="20" t="s">
        <v>13</v>
      </c>
      <c r="L28" s="20" t="s">
        <v>14</v>
      </c>
    </row>
    <row r="29" spans="2:14" ht="15">
      <c r="B29" s="22">
        <v>1</v>
      </c>
      <c r="C29" s="23" t="str">
        <f>VLOOKUP(N29,'[1]LEDEN'!A:E,2,FALSE)</f>
        <v>VONCK Danny</v>
      </c>
      <c r="D29" s="24"/>
      <c r="E29" s="24"/>
      <c r="F29" s="22">
        <v>0</v>
      </c>
      <c r="G29" s="22"/>
      <c r="H29" s="22">
        <v>27</v>
      </c>
      <c r="I29" s="22">
        <v>67</v>
      </c>
      <c r="J29" s="36">
        <f>ROUNDDOWN(H29/I29,3)</f>
        <v>0.402</v>
      </c>
      <c r="K29" s="22">
        <v>4</v>
      </c>
      <c r="L29" s="41">
        <v>3</v>
      </c>
      <c r="N29">
        <v>4351</v>
      </c>
    </row>
    <row r="30" spans="2:14" ht="15" customHeight="1">
      <c r="B30" s="22">
        <v>2</v>
      </c>
      <c r="C30" s="23" t="str">
        <f>VLOOKUP(N30,'[1]LEDEN'!A:E,2,FALSE)</f>
        <v>VAN GOETHEM Glenn</v>
      </c>
      <c r="D30" s="24"/>
      <c r="E30" s="24"/>
      <c r="F30" s="22">
        <v>0</v>
      </c>
      <c r="G30" s="22"/>
      <c r="H30" s="22">
        <v>13</v>
      </c>
      <c r="I30" s="22">
        <v>36</v>
      </c>
      <c r="J30" s="36">
        <f>ROUNDDOWN(H30/I30,3)</f>
        <v>0.361</v>
      </c>
      <c r="K30" s="22">
        <v>4</v>
      </c>
      <c r="L30" s="42"/>
      <c r="N30">
        <v>4301</v>
      </c>
    </row>
    <row r="31" spans="2:14" ht="15" customHeight="1">
      <c r="B31" s="22">
        <v>3</v>
      </c>
      <c r="C31" s="23" t="str">
        <f>VLOOKUP(N31,'[1]LEDEN'!A:E,2,FALSE)</f>
        <v>ROELANDT Pierre</v>
      </c>
      <c r="D31" s="24"/>
      <c r="E31" s="24"/>
      <c r="F31" s="22">
        <v>2</v>
      </c>
      <c r="G31" s="22"/>
      <c r="H31" s="22">
        <v>34</v>
      </c>
      <c r="I31" s="22">
        <v>49</v>
      </c>
      <c r="J31" s="36">
        <f>ROUNDDOWN(H31/I31,3)</f>
        <v>0.693</v>
      </c>
      <c r="K31" s="22">
        <v>6</v>
      </c>
      <c r="L31" s="42"/>
      <c r="N31">
        <v>7469</v>
      </c>
    </row>
    <row r="32" spans="2:12" ht="15" customHeight="1" hidden="1">
      <c r="B32" s="22">
        <v>5</v>
      </c>
      <c r="C32" s="23" t="e">
        <f>VLOOKUP(N32,'[1]LEDEN'!A:E,2,FALSE)</f>
        <v>#N/A</v>
      </c>
      <c r="D32" s="24"/>
      <c r="E32" s="24"/>
      <c r="F32" s="22"/>
      <c r="G32" s="22"/>
      <c r="H32" s="22">
        <f>G32*0.9082</f>
        <v>0</v>
      </c>
      <c r="I32" s="22"/>
      <c r="J32" s="36" t="e">
        <f>ROUNDDOWN(H32/I32,3)</f>
        <v>#DIV/0!</v>
      </c>
      <c r="K32" s="22"/>
      <c r="L32" s="42"/>
    </row>
    <row r="33" spans="1:12" ht="15">
      <c r="A33" s="25"/>
      <c r="B33" s="26"/>
      <c r="C33" s="25"/>
      <c r="D33" s="25"/>
      <c r="E33" s="25" t="s">
        <v>15</v>
      </c>
      <c r="F33" s="27">
        <f>SUM(F29:F32)</f>
        <v>2</v>
      </c>
      <c r="G33" s="27">
        <f>SUM(G29:G32)</f>
        <v>0</v>
      </c>
      <c r="H33" s="27">
        <f>SUM(H29:H32)</f>
        <v>74</v>
      </c>
      <c r="I33" s="27">
        <f>SUM(I29:I32)</f>
        <v>152</v>
      </c>
      <c r="J33" s="37">
        <f>ROUNDDOWN(H33/I33,3)</f>
        <v>0.486</v>
      </c>
      <c r="K33" s="27">
        <f>MAX(K29:K32)</f>
        <v>6</v>
      </c>
      <c r="L33" s="35" t="s">
        <v>19</v>
      </c>
    </row>
    <row r="34" spans="1:12" ht="6.75" customHeight="1" thickBot="1">
      <c r="A34" s="28"/>
      <c r="B34" s="29"/>
      <c r="C34" s="28"/>
      <c r="D34" s="28"/>
      <c r="E34" s="28"/>
      <c r="F34" s="29"/>
      <c r="G34" s="29"/>
      <c r="H34" s="29"/>
      <c r="I34" s="29"/>
      <c r="J34" s="29"/>
      <c r="K34" s="29"/>
      <c r="L34" s="28"/>
    </row>
    <row r="35" ht="6" customHeight="1"/>
    <row r="36" spans="1:12" ht="13.5" customHeight="1">
      <c r="A36" s="17" t="s">
        <v>7</v>
      </c>
      <c r="B36" s="18" t="str">
        <f>VLOOKUP(L36,'[1]LEDEN'!A:E,2,FALSE)</f>
        <v>VONCK Danny</v>
      </c>
      <c r="C36" s="17"/>
      <c r="D36" s="17"/>
      <c r="E36" s="17"/>
      <c r="F36" s="33" t="s">
        <v>8</v>
      </c>
      <c r="G36" s="34" t="str">
        <f>VLOOKUP(L36,'[1]LEDEN'!A:E,3,FALSE)</f>
        <v>STER</v>
      </c>
      <c r="H36" s="34"/>
      <c r="I36" s="33"/>
      <c r="J36" s="33"/>
      <c r="K36" s="33"/>
      <c r="L36" s="19">
        <v>4351</v>
      </c>
    </row>
    <row r="38" spans="6:12" ht="15">
      <c r="F38" s="20" t="s">
        <v>9</v>
      </c>
      <c r="G38" s="20" t="s">
        <v>10</v>
      </c>
      <c r="H38" s="20">
        <v>2.3</v>
      </c>
      <c r="I38" s="20" t="s">
        <v>11</v>
      </c>
      <c r="J38" s="21" t="s">
        <v>12</v>
      </c>
      <c r="K38" s="20" t="s">
        <v>13</v>
      </c>
      <c r="L38" s="20" t="s">
        <v>14</v>
      </c>
    </row>
    <row r="39" spans="2:14" ht="15">
      <c r="B39" s="22">
        <v>1</v>
      </c>
      <c r="C39" s="23" t="str">
        <f>VLOOKUP(N39,'[1]LEDEN'!A:E,2,FALSE)</f>
        <v>VAN KERCKHOVE Andre</v>
      </c>
      <c r="D39" s="24"/>
      <c r="E39" s="24"/>
      <c r="F39" s="22">
        <v>2</v>
      </c>
      <c r="G39" s="22"/>
      <c r="H39" s="22">
        <v>34</v>
      </c>
      <c r="I39" s="22">
        <v>67</v>
      </c>
      <c r="J39" s="36">
        <f>ROUNDDOWN(H39/I39,3)</f>
        <v>0.507</v>
      </c>
      <c r="K39" s="22">
        <v>4</v>
      </c>
      <c r="L39" s="41">
        <v>4</v>
      </c>
      <c r="N39">
        <v>4389</v>
      </c>
    </row>
    <row r="40" spans="2:14" ht="15" customHeight="1">
      <c r="B40" s="22">
        <v>2</v>
      </c>
      <c r="C40" s="23" t="str">
        <f>VLOOKUP(N40,'[1]LEDEN'!A:E,2,FALSE)</f>
        <v>ROELANDT Pierre</v>
      </c>
      <c r="D40" s="24"/>
      <c r="E40" s="24"/>
      <c r="F40" s="22">
        <v>0</v>
      </c>
      <c r="G40" s="22"/>
      <c r="H40" s="22">
        <v>23</v>
      </c>
      <c r="I40" s="22">
        <v>66</v>
      </c>
      <c r="J40" s="36">
        <f>ROUNDDOWN(H40/I40,3)</f>
        <v>0.348</v>
      </c>
      <c r="K40" s="22">
        <v>4</v>
      </c>
      <c r="L40" s="42"/>
      <c r="N40">
        <v>7469</v>
      </c>
    </row>
    <row r="41" spans="2:14" ht="15" customHeight="1">
      <c r="B41" s="22">
        <v>3</v>
      </c>
      <c r="C41" s="23" t="str">
        <f>VLOOKUP(N41,'[1]LEDEN'!A:E,2,FALSE)</f>
        <v>VAN GOETHEM Glenn</v>
      </c>
      <c r="D41" s="24"/>
      <c r="E41" s="24"/>
      <c r="F41" s="22">
        <v>0</v>
      </c>
      <c r="G41" s="22"/>
      <c r="H41" s="22">
        <v>30</v>
      </c>
      <c r="I41" s="22">
        <v>63</v>
      </c>
      <c r="J41" s="36">
        <f>ROUNDDOWN(H41/I41,3)</f>
        <v>0.476</v>
      </c>
      <c r="K41" s="22">
        <v>3</v>
      </c>
      <c r="L41" s="42"/>
      <c r="N41">
        <v>4301</v>
      </c>
    </row>
    <row r="42" spans="2:12" ht="15" customHeight="1" hidden="1">
      <c r="B42" s="22">
        <v>5</v>
      </c>
      <c r="C42" s="23" t="e">
        <f>VLOOKUP(N42,'[1]LEDEN'!A:E,2,FALSE)</f>
        <v>#N/A</v>
      </c>
      <c r="D42" s="24"/>
      <c r="E42" s="24"/>
      <c r="F42" s="22"/>
      <c r="G42" s="22"/>
      <c r="H42" s="22">
        <f>G42*0.9082</f>
        <v>0</v>
      </c>
      <c r="I42" s="22"/>
      <c r="J42" s="36" t="e">
        <f>ROUNDDOWN(H42/I42,3)</f>
        <v>#DIV/0!</v>
      </c>
      <c r="K42" s="22"/>
      <c r="L42" s="42"/>
    </row>
    <row r="43" spans="1:12" ht="15">
      <c r="A43" s="25"/>
      <c r="B43" s="26"/>
      <c r="C43" s="25"/>
      <c r="D43" s="25"/>
      <c r="E43" s="25" t="s">
        <v>15</v>
      </c>
      <c r="F43" s="27">
        <f>SUM(F39:F42)</f>
        <v>2</v>
      </c>
      <c r="G43" s="27">
        <f>SUM(G39:G42)</f>
        <v>0</v>
      </c>
      <c r="H43" s="27">
        <f>SUM(H39:H42)</f>
        <v>87</v>
      </c>
      <c r="I43" s="27">
        <f>SUM(I39:I42)</f>
        <v>196</v>
      </c>
      <c r="J43" s="37">
        <f>ROUNDDOWN(H43/I43,3)</f>
        <v>0.443</v>
      </c>
      <c r="K43" s="27">
        <f>MAX(K39:K42)</f>
        <v>4</v>
      </c>
      <c r="L43" s="35" t="s">
        <v>19</v>
      </c>
    </row>
    <row r="44" spans="1:13" ht="15">
      <c r="A44" s="47"/>
      <c r="B44" s="48"/>
      <c r="C44" s="47"/>
      <c r="D44" s="47"/>
      <c r="E44" s="47"/>
      <c r="F44" s="48"/>
      <c r="G44" s="48"/>
      <c r="H44" s="48"/>
      <c r="I44" s="48"/>
      <c r="J44" s="48"/>
      <c r="K44" s="48"/>
      <c r="L44" s="47"/>
      <c r="M44" s="47"/>
    </row>
    <row r="46" spans="1:4" ht="15.75">
      <c r="A46" s="39" t="s">
        <v>20</v>
      </c>
      <c r="B46" s="30"/>
      <c r="C46" s="31"/>
      <c r="D46" s="32"/>
    </row>
  </sheetData>
  <sheetProtection/>
  <mergeCells count="7">
    <mergeCell ref="L19:L22"/>
    <mergeCell ref="L9:L12"/>
    <mergeCell ref="L39:L42"/>
    <mergeCell ref="L29:L32"/>
    <mergeCell ref="C3:D3"/>
    <mergeCell ref="F3:I3"/>
    <mergeCell ref="K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2011-03-20T21:38:07Z</dcterms:modified>
  <cp:category/>
  <cp:version/>
  <cp:contentType/>
  <cp:contentStatus/>
</cp:coreProperties>
</file>