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1&amp;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<sst xmlns="http://schemas.openxmlformats.org/spreadsheetml/2006/main" count="85" uniqueCount="35">
  <si>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</si>
  <si>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</si>
  <si>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</si>
  <si>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</si>
  <si>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</si>
  <si>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</si>
  <si>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06-14/10/2014</t>
  </si>
  <si>
    <t>Lokaal:</t>
  </si>
  <si>
    <t>K.Br. &amp; BC 't OSKE</t>
  </si>
  <si>
    <t xml:space="preserve">District : </t>
  </si>
  <si>
    <t>BRUGGE - ZEEKUST</t>
  </si>
  <si>
    <t xml:space="preserve">Speler: </t>
  </si>
  <si>
    <t>2° Kl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</si>
  <si>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</si>
  <si>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</si>
  <si>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</si>
  <si>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</si>
  <si>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</si>
  <si>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</si>
  <si>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</si>
  <si>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</si>
  <si>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</si>
  <si>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</si>
  <si>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   </t>
  </si>
  <si>
    <t>1° Kl</t>
  </si>
  <si>
    <t>VFF (ziekte - attest)</t>
  </si>
  <si>
    <t>OFF</t>
  </si>
  <si>
    <t xml:space="preserve">GEW. FINALE : </t>
  </si>
  <si>
    <t>DISTRICT ZUID W-VLAANDEREN</t>
  </si>
  <si>
    <t>27/28/12/2014</t>
  </si>
  <si>
    <t>DE BUSSCHER Walter</t>
  </si>
  <si>
    <t>K.BRUGSE BC</t>
  </si>
  <si>
    <t xml:space="preserve">DSB : </t>
  </si>
  <si>
    <t>VAN WESEMAEL,Walter</t>
  </si>
  <si>
    <t xml:space="preserve">                       R.Districtfinale1° &amp; 2° KLASSE VRIJSPEL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</si>
</sst>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9" fillId="33" borderId="10" xfId="57" applyFont="1" applyFill="1" applyBorder="1">
      <alignment/>
      <protection/>
    </xf>
    <xf numFmtId="0" fontId="18" fillId="33" borderId="11" xfId="57" applyFill="1" applyBorder="1" applyAlignment="1">
      <alignment horizontal="center"/>
      <protection/>
    </xf>
    <xf numFmtId="0" fontId="18" fillId="33" borderId="11" xfId="57" applyFill="1" applyBorder="1">
      <alignment/>
      <protection/>
    </xf>
    <xf numFmtId="0" fontId="20" fillId="33" borderId="11" xfId="57" applyFont="1" applyFill="1" applyBorder="1">
      <alignment/>
      <protection/>
    </xf>
    <xf numFmtId="0" fontId="19" fillId="33" borderId="12" xfId="57" applyFont="1" applyFill="1" applyBorder="1" applyAlignment="1">
      <alignment horizontal="right"/>
      <protection/>
    </xf>
    <xf numFmtId="0" fontId="18" fillId="0" borderId="0" xfId="57">
      <alignment/>
      <protection/>
    </xf>
    <xf numFmtId="0" fontId="18" fillId="33" borderId="13" xfId="57" applyFill="1" applyBorder="1">
      <alignment/>
      <protection/>
    </xf>
    <xf numFmtId="0" fontId="18" fillId="33" borderId="0" xfId="57" applyFill="1" applyBorder="1" applyAlignment="1">
      <alignment horizontal="center"/>
      <protection/>
    </xf>
    <xf numFmtId="0" fontId="18" fillId="33" borderId="0" xfId="57" applyFill="1" applyBorder="1">
      <alignment/>
      <protection/>
    </xf>
    <xf numFmtId="0" fontId="21" fillId="33" borderId="0" xfId="57" applyFont="1" applyFill="1" applyBorder="1">
      <alignment/>
      <protection/>
    </xf>
    <xf numFmtId="0" fontId="18" fillId="33" borderId="14" xfId="57" applyFill="1" applyBorder="1">
      <alignment/>
      <protection/>
    </xf>
    <xf numFmtId="15" fontId="21" fillId="33" borderId="0" xfId="57" applyNumberFormat="1" applyFont="1" applyFill="1" applyBorder="1" applyAlignment="1">
      <alignment horizontal="center"/>
      <protection/>
    </xf>
    <xf numFmtId="0" fontId="18" fillId="33" borderId="0" xfId="57" applyFill="1" applyBorder="1" applyAlignment="1">
      <alignment horizontal="left"/>
      <protection/>
    </xf>
    <xf numFmtId="0" fontId="22" fillId="33" borderId="0" xfId="57" applyFont="1" applyFill="1" applyBorder="1" applyAlignment="1">
      <alignment horizontal="left"/>
      <protection/>
    </xf>
    <xf numFmtId="0" fontId="18" fillId="33" borderId="0" xfId="57" applyFont="1" applyFill="1" applyBorder="1" applyAlignment="1">
      <alignment horizontal="right"/>
      <protection/>
    </xf>
    <xf numFmtId="0" fontId="23" fillId="33" borderId="0" xfId="57" applyFont="1" applyFill="1" applyBorder="1" applyAlignment="1">
      <alignment horizontal="left"/>
      <protection/>
    </xf>
    <xf numFmtId="0" fontId="23" fillId="33" borderId="14" xfId="57" applyFont="1" applyFill="1" applyBorder="1" applyAlignment="1">
      <alignment horizontal="left"/>
      <protection/>
    </xf>
    <xf numFmtId="0" fontId="18" fillId="33" borderId="15" xfId="57" applyFill="1" applyBorder="1">
      <alignment/>
      <protection/>
    </xf>
    <xf numFmtId="0" fontId="18" fillId="33" borderId="16" xfId="57" applyFill="1" applyBorder="1" applyAlignment="1">
      <alignment horizontal="center"/>
      <protection/>
    </xf>
    <xf numFmtId="0" fontId="18" fillId="33" borderId="16" xfId="57" applyFill="1" applyBorder="1">
      <alignment/>
      <protection/>
    </xf>
    <xf numFmtId="0" fontId="18" fillId="33" borderId="17" xfId="57" applyFill="1" applyBorder="1">
      <alignment/>
      <protection/>
    </xf>
    <xf numFmtId="0" fontId="18" fillId="0" borderId="0" xfId="57" applyAlignment="1">
      <alignment horizontal="center"/>
      <protection/>
    </xf>
    <xf numFmtId="0" fontId="18" fillId="0" borderId="18" xfId="57" applyBorder="1">
      <alignment/>
      <protection/>
    </xf>
    <xf numFmtId="0" fontId="24" fillId="0" borderId="18" xfId="57" applyFont="1" applyBorder="1">
      <alignment/>
      <protection/>
    </xf>
    <xf numFmtId="0" fontId="46" fillId="0" borderId="18" xfId="57" applyFont="1" applyBorder="1">
      <alignment/>
      <protection/>
    </xf>
    <xf numFmtId="0" fontId="24" fillId="0" borderId="18" xfId="57" applyFont="1" applyBorder="1" applyAlignment="1">
      <alignment horizontal="left"/>
      <protection/>
    </xf>
    <xf numFmtId="0" fontId="24" fillId="0" borderId="18" xfId="57" applyFont="1" applyBorder="1" quotePrefix="1">
      <alignment/>
      <protection/>
    </xf>
    <xf numFmtId="0" fontId="25" fillId="34" borderId="19" xfId="57" applyFont="1" applyFill="1" applyBorder="1">
      <alignment/>
      <protection/>
    </xf>
    <xf numFmtId="0" fontId="25" fillId="34" borderId="19" xfId="57" applyFont="1" applyFill="1" applyBorder="1" applyAlignment="1">
      <alignment horizontal="center"/>
      <protection/>
    </xf>
    <xf numFmtId="0" fontId="25" fillId="34" borderId="19" xfId="57" applyFont="1" applyFill="1" applyBorder="1" applyAlignment="1">
      <alignment horizontal="left"/>
      <protection/>
    </xf>
    <xf numFmtId="0" fontId="26" fillId="34" borderId="19" xfId="57" applyFont="1" applyFill="1" applyBorder="1" applyAlignment="1">
      <alignment horizontal="center"/>
      <protection/>
    </xf>
    <xf numFmtId="0" fontId="18" fillId="0" borderId="19" xfId="57" applyBorder="1" applyAlignment="1">
      <alignment horizontal="center"/>
      <protection/>
    </xf>
    <xf numFmtId="0" fontId="18" fillId="0" borderId="20" xfId="57" applyBorder="1">
      <alignment/>
      <protection/>
    </xf>
    <xf numFmtId="0" fontId="18" fillId="0" borderId="21" xfId="57" applyBorder="1">
      <alignment/>
      <protection/>
    </xf>
    <xf numFmtId="2" fontId="18" fillId="0" borderId="19" xfId="57" applyNumberFormat="1" applyBorder="1" applyAlignment="1">
      <alignment horizontal="center"/>
      <protection/>
    </xf>
    <xf numFmtId="0" fontId="18" fillId="0" borderId="22" xfId="57" applyBorder="1">
      <alignment/>
      <protection/>
    </xf>
    <xf numFmtId="0" fontId="27" fillId="33" borderId="23" xfId="57" applyFont="1" applyFill="1" applyBorder="1" applyAlignment="1">
      <alignment horizontal="center" vertical="center"/>
      <protection/>
    </xf>
    <xf numFmtId="0" fontId="18" fillId="0" borderId="0" xfId="57" applyBorder="1">
      <alignment/>
      <protection/>
    </xf>
    <xf numFmtId="0" fontId="18" fillId="0" borderId="0" xfId="57" applyBorder="1" applyAlignment="1">
      <alignment horizontal="center"/>
      <protection/>
    </xf>
    <xf numFmtId="0" fontId="28" fillId="0" borderId="0" xfId="57" applyFont="1" applyBorder="1">
      <alignment/>
      <protection/>
    </xf>
    <xf numFmtId="2" fontId="28" fillId="0" borderId="0" xfId="57" applyNumberFormat="1" applyFont="1" applyBorder="1" applyAlignment="1">
      <alignment horizontal="center"/>
      <protection/>
    </xf>
    <xf numFmtId="0" fontId="28" fillId="0" borderId="19" xfId="57" applyFont="1" applyBorder="1" applyAlignment="1">
      <alignment horizontal="center"/>
      <protection/>
    </xf>
    <xf numFmtId="2" fontId="28" fillId="0" borderId="19" xfId="57" applyNumberFormat="1" applyFont="1" applyBorder="1" applyAlignment="1">
      <alignment horizontal="center"/>
      <protection/>
    </xf>
    <xf numFmtId="0" fontId="18" fillId="0" borderId="24" xfId="57" applyBorder="1">
      <alignment/>
      <protection/>
    </xf>
    <xf numFmtId="2" fontId="18" fillId="0" borderId="0" xfId="57" applyNumberFormat="1">
      <alignment/>
      <protection/>
    </xf>
    <xf numFmtId="0" fontId="18" fillId="0" borderId="25" xfId="57" applyBorder="1">
      <alignment/>
      <protection/>
    </xf>
    <xf numFmtId="0" fontId="18" fillId="0" borderId="25" xfId="57" applyBorder="1" applyAlignment="1">
      <alignment horizontal="center"/>
      <protection/>
    </xf>
    <xf numFmtId="0" fontId="27" fillId="0" borderId="23" xfId="57" applyFont="1" applyBorder="1" applyAlignment="1">
      <alignment horizontal="center" vertical="center"/>
      <protection/>
    </xf>
    <xf numFmtId="0" fontId="27" fillId="0" borderId="23" xfId="57" applyFont="1" applyBorder="1" applyAlignment="1">
      <alignment horizontal="center"/>
      <protection/>
    </xf>
    <xf numFmtId="0" fontId="18" fillId="0" borderId="20" xfId="57" applyFont="1" applyBorder="1">
      <alignment/>
      <protection/>
    </xf>
    <xf numFmtId="0" fontId="23" fillId="0" borderId="0" xfId="55" applyFont="1">
      <alignment/>
      <protection/>
    </xf>
    <xf numFmtId="0" fontId="18" fillId="0" borderId="0" xfId="55">
      <alignment/>
      <protection/>
    </xf>
    <xf numFmtId="0" fontId="29" fillId="0" borderId="0" xfId="55" applyFont="1">
      <alignment/>
      <protection/>
    </xf>
    <xf numFmtId="0" fontId="23" fillId="0" borderId="0" xfId="55" applyFont="1" applyAlignment="1">
      <alignment horizontal="left"/>
      <protection/>
    </xf>
    <xf numFmtId="0" fontId="18" fillId="0" borderId="0" xfId="55" applyAlignment="1">
      <alignment/>
      <protection/>
    </xf>
    <xf numFmtId="0" fontId="18" fillId="0" borderId="0" xfId="55" applyAlignment="1">
      <alignment horizontal="center"/>
      <protection/>
    </xf>
    <xf numFmtId="14" fontId="23" fillId="0" borderId="0" xfId="55" applyNumberFormat="1" applyFont="1">
      <alignment/>
      <protection/>
    </xf>
    <xf numFmtId="0" fontId="23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vrijspel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"/>
      <sheetName val="distrf3"/>
      <sheetName val="distrf12"/>
      <sheetName val="SAMENVATTING"/>
      <sheetName val="Blad2"/>
      <sheetName val="databank"/>
      <sheetName val="dataweb"/>
      <sheetName val="LEDEN"/>
    </sheetNames>
    <sheetDataSet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75" zoomScaleNormal="75" zoomScalePageLayoutView="0" workbookViewId="0" topLeftCell="A1">
      <selection activeCell="C3" sqref="C3:D3"/>
    </sheetView>
  </sheetViews>
  <sheetFormatPr defaultColWidth="9.140625" defaultRowHeight="15"/>
  <cols>
    <col min="1" max="1" width="9.57421875" style="6" customWidth="1"/>
    <col min="2" max="2" width="3.140625" style="22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34</v>
      </c>
      <c r="E2" s="10"/>
      <c r="F2" s="9"/>
      <c r="G2" s="9"/>
      <c r="H2" s="9"/>
      <c r="I2" s="9"/>
      <c r="J2" s="9"/>
      <c r="K2" s="9"/>
      <c r="L2" s="10" t="s">
        <v>4</v>
      </c>
      <c r="M2" s="11"/>
    </row>
    <row r="3" spans="1:13" ht="17.25" customHeight="1">
      <c r="A3" s="7" t="s">
        <v>5</v>
      </c>
      <c r="B3" s="8"/>
      <c r="C3" s="12" t="s">
        <v>6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16" t="s">
        <v>10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5.25" customHeight="1"/>
    <row r="6" spans="1:12" ht="12.75">
      <c r="A6" s="23" t="s">
        <v>11</v>
      </c>
      <c r="B6" s="24" t="str">
        <f>VLOOKUP(L6,'[1]LEDEN'!A:E,2,FALSE)</f>
        <v>DE BUSSCHER Walter</v>
      </c>
      <c r="C6" s="23"/>
      <c r="D6" s="23"/>
      <c r="E6" s="25" t="s">
        <v>12</v>
      </c>
      <c r="F6" s="23" t="s">
        <v>13</v>
      </c>
      <c r="G6" s="26" t="str">
        <f>VLOOKUP(L6,'[1]LEDEN'!A:E,3,FALSE)</f>
        <v>K.Br</v>
      </c>
      <c r="H6" s="26"/>
      <c r="I6" s="23"/>
      <c r="J6" s="23"/>
      <c r="K6" s="23"/>
      <c r="L6" s="27">
        <v>9062</v>
      </c>
    </row>
    <row r="7" ht="6" customHeight="1"/>
    <row r="8" spans="6:12" ht="12.75">
      <c r="F8" s="28" t="s">
        <v>14</v>
      </c>
      <c r="G8" s="29" t="s">
        <v>15</v>
      </c>
      <c r="H8" s="29">
        <v>2.3</v>
      </c>
      <c r="I8" s="30" t="s">
        <v>16</v>
      </c>
      <c r="J8" s="31" t="s">
        <v>17</v>
      </c>
      <c r="K8" s="29" t="s">
        <v>18</v>
      </c>
      <c r="L8" s="29" t="s">
        <v>19</v>
      </c>
    </row>
    <row r="9" spans="2:14" ht="15" customHeight="1">
      <c r="B9" s="32">
        <v>1</v>
      </c>
      <c r="C9" s="33" t="str">
        <f>VLOOKUP(N9,'[1]LEDEN'!A:E,2,FALSE)</f>
        <v>PAUWELS Jeroen</v>
      </c>
      <c r="D9" s="34"/>
      <c r="E9" s="34"/>
      <c r="F9" s="32">
        <v>2</v>
      </c>
      <c r="G9" s="32"/>
      <c r="H9" s="32">
        <v>160</v>
      </c>
      <c r="I9" s="32">
        <v>13</v>
      </c>
      <c r="J9" s="35">
        <f aca="true" t="shared" si="0" ref="J9:J14">ROUNDDOWN(H9/I9,2)</f>
        <v>12.3</v>
      </c>
      <c r="K9" s="32">
        <v>40</v>
      </c>
      <c r="L9" s="36"/>
      <c r="N9" s="6">
        <v>7012</v>
      </c>
    </row>
    <row r="10" spans="2:14" ht="15" customHeight="1">
      <c r="B10" s="32">
        <v>2</v>
      </c>
      <c r="C10" s="33" t="str">
        <f>VLOOKUP(N10,'[1]LEDEN'!A:E,2,FALSE)</f>
        <v>HAEGHEBAERT Eric</v>
      </c>
      <c r="D10" s="34"/>
      <c r="E10" s="34"/>
      <c r="F10" s="32">
        <v>2</v>
      </c>
      <c r="G10" s="32"/>
      <c r="H10" s="32">
        <v>160</v>
      </c>
      <c r="I10" s="32">
        <v>18</v>
      </c>
      <c r="J10" s="35">
        <f t="shared" si="0"/>
        <v>8.88</v>
      </c>
      <c r="K10" s="32">
        <v>49</v>
      </c>
      <c r="L10" s="37">
        <v>1</v>
      </c>
      <c r="N10" s="6">
        <v>4122</v>
      </c>
    </row>
    <row r="11" spans="2:14" ht="15" customHeight="1">
      <c r="B11" s="32">
        <v>3</v>
      </c>
      <c r="C11" s="33" t="str">
        <f>VLOOKUP(N11,'[1]LEDEN'!A:E,2,FALSE)</f>
        <v>VERMEULEN Johan</v>
      </c>
      <c r="D11" s="34"/>
      <c r="E11" s="34"/>
      <c r="F11" s="32">
        <v>2</v>
      </c>
      <c r="G11" s="32"/>
      <c r="H11" s="32">
        <v>160</v>
      </c>
      <c r="I11" s="32">
        <v>21</v>
      </c>
      <c r="J11" s="35">
        <f t="shared" si="0"/>
        <v>7.61</v>
      </c>
      <c r="K11" s="32">
        <v>54</v>
      </c>
      <c r="L11" s="37"/>
      <c r="N11" s="6">
        <v>7010</v>
      </c>
    </row>
    <row r="12" spans="2:14" ht="15" customHeight="1">
      <c r="B12" s="32">
        <v>4</v>
      </c>
      <c r="C12" s="33" t="str">
        <f>VLOOKUP(N12,'[1]LEDEN'!A:E,2,FALSE)</f>
        <v>HAEGHEBAERT Eric</v>
      </c>
      <c r="D12" s="34"/>
      <c r="E12" s="34"/>
      <c r="F12" s="32">
        <v>2</v>
      </c>
      <c r="G12" s="32"/>
      <c r="H12" s="32">
        <v>160</v>
      </c>
      <c r="I12" s="32">
        <v>17</v>
      </c>
      <c r="J12" s="35">
        <f t="shared" si="0"/>
        <v>9.41</v>
      </c>
      <c r="K12" s="32">
        <v>27</v>
      </c>
      <c r="L12" s="37"/>
      <c r="N12" s="6">
        <v>4122</v>
      </c>
    </row>
    <row r="13" spans="2:12" ht="15" customHeight="1" hidden="1">
      <c r="B13" s="32">
        <v>5</v>
      </c>
      <c r="C13" s="33" t="e">
        <f>VLOOKUP(N13,'[1]LEDEN'!A:E,2,FALSE)</f>
        <v>#N/A</v>
      </c>
      <c r="D13" s="34"/>
      <c r="E13" s="34"/>
      <c r="F13" s="32"/>
      <c r="G13" s="32"/>
      <c r="H13" s="32">
        <f>G13/8*7</f>
        <v>0</v>
      </c>
      <c r="I13" s="32"/>
      <c r="J13" s="35" t="e">
        <f t="shared" si="0"/>
        <v>#DIV/0!</v>
      </c>
      <c r="K13" s="32"/>
      <c r="L13" s="37"/>
    </row>
    <row r="14" spans="1:13" ht="15" customHeight="1">
      <c r="A14" s="38"/>
      <c r="B14" s="39"/>
      <c r="C14" s="40" t="s">
        <v>20</v>
      </c>
      <c r="D14" s="41">
        <f>((H14/I14)/6.4-0.005)</f>
        <v>1.4442753623188407</v>
      </c>
      <c r="E14" s="38" t="s">
        <v>21</v>
      </c>
      <c r="F14" s="42">
        <f>SUM(F9:F13)</f>
        <v>8</v>
      </c>
      <c r="G14" s="42">
        <f>SUM(G9:G13)</f>
        <v>0</v>
      </c>
      <c r="H14" s="42">
        <f>SUM(H9:H13)</f>
        <v>640</v>
      </c>
      <c r="I14" s="42">
        <f>SUM(I9:I13)</f>
        <v>69</v>
      </c>
      <c r="J14" s="43">
        <f t="shared" si="0"/>
        <v>9.27</v>
      </c>
      <c r="K14" s="42">
        <f>MAX(K9:K13)</f>
        <v>54</v>
      </c>
      <c r="L14" s="44"/>
      <c r="M14" s="45"/>
    </row>
    <row r="15" spans="1:12" ht="8.25" customHeight="1" thickBot="1">
      <c r="A15" s="46"/>
      <c r="B15" s="47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ht="7.5" customHeight="1"/>
    <row r="17" spans="1:12" ht="12.75">
      <c r="A17" s="23" t="s">
        <v>11</v>
      </c>
      <c r="B17" s="24" t="str">
        <f>VLOOKUP(L17,'[1]LEDEN'!A:E,2,FALSE)</f>
        <v>HAEGHEBAERT Eric</v>
      </c>
      <c r="C17" s="23"/>
      <c r="D17" s="23"/>
      <c r="E17" s="25" t="s">
        <v>12</v>
      </c>
      <c r="F17" s="23" t="s">
        <v>13</v>
      </c>
      <c r="G17" s="26" t="str">
        <f>VLOOKUP(L17,'[1]LEDEN'!A:E,3,FALSE)</f>
        <v>OS</v>
      </c>
      <c r="H17" s="26"/>
      <c r="I17" s="23"/>
      <c r="J17" s="23"/>
      <c r="K17" s="23"/>
      <c r="L17" s="27">
        <v>4122</v>
      </c>
    </row>
    <row r="18" ht="6" customHeight="1"/>
    <row r="19" spans="6:12" ht="12.75">
      <c r="F19" s="28" t="s">
        <v>14</v>
      </c>
      <c r="G19" s="29" t="s">
        <v>15</v>
      </c>
      <c r="H19" s="29">
        <v>2.3</v>
      </c>
      <c r="I19" s="30" t="s">
        <v>16</v>
      </c>
      <c r="J19" s="31" t="s">
        <v>17</v>
      </c>
      <c r="K19" s="29" t="s">
        <v>18</v>
      </c>
      <c r="L19" s="29">
        <v>7465</v>
      </c>
    </row>
    <row r="20" spans="2:14" ht="12.75">
      <c r="B20" s="32">
        <v>1</v>
      </c>
      <c r="C20" s="33" t="str">
        <f>VLOOKUP(N20,'[1]LEDEN'!A:E,2,FALSE)</f>
        <v>VERMEULEN Johan</v>
      </c>
      <c r="D20" s="34"/>
      <c r="E20" s="34"/>
      <c r="F20" s="32">
        <v>2</v>
      </c>
      <c r="G20" s="32"/>
      <c r="H20" s="32">
        <v>160</v>
      </c>
      <c r="I20" s="32">
        <v>27</v>
      </c>
      <c r="J20" s="35">
        <f aca="true" t="shared" si="1" ref="J20:J25">ROUNDDOWN(H20/I20,2)</f>
        <v>5.92</v>
      </c>
      <c r="K20" s="32">
        <v>22</v>
      </c>
      <c r="L20" s="36"/>
      <c r="N20" s="6">
        <v>7010</v>
      </c>
    </row>
    <row r="21" spans="2:14" ht="12.75">
      <c r="B21" s="32">
        <v>2</v>
      </c>
      <c r="C21" s="33" t="str">
        <f>VLOOKUP(N21,'[1]LEDEN'!A:E,2,FALSE)</f>
        <v>PAUWELS Jeroen</v>
      </c>
      <c r="D21" s="34"/>
      <c r="E21" s="34"/>
      <c r="F21" s="32">
        <v>2</v>
      </c>
      <c r="G21" s="32"/>
      <c r="H21" s="32">
        <v>160</v>
      </c>
      <c r="I21" s="32">
        <v>20</v>
      </c>
      <c r="J21" s="35">
        <f t="shared" si="1"/>
        <v>8</v>
      </c>
      <c r="K21" s="32">
        <v>34</v>
      </c>
      <c r="L21" s="48">
        <v>2</v>
      </c>
      <c r="N21" s="6">
        <v>7012</v>
      </c>
    </row>
    <row r="22" spans="2:14" ht="12.75">
      <c r="B22" s="32">
        <v>3</v>
      </c>
      <c r="C22" s="33" t="str">
        <f>VLOOKUP(N22,'[1]LEDEN'!A:E,2,FALSE)</f>
        <v>DE BUSSCHER Walter</v>
      </c>
      <c r="D22" s="34"/>
      <c r="E22" s="34"/>
      <c r="F22" s="32">
        <v>0</v>
      </c>
      <c r="G22" s="32"/>
      <c r="H22" s="32">
        <v>111</v>
      </c>
      <c r="I22" s="32">
        <v>21</v>
      </c>
      <c r="J22" s="35">
        <f t="shared" si="1"/>
        <v>5.28</v>
      </c>
      <c r="K22" s="32">
        <v>35</v>
      </c>
      <c r="L22" s="48"/>
      <c r="N22" s="6">
        <v>9062</v>
      </c>
    </row>
    <row r="23" spans="2:14" ht="12.75">
      <c r="B23" s="32">
        <v>4</v>
      </c>
      <c r="C23" s="33" t="str">
        <f>VLOOKUP(N23,'[1]LEDEN'!A:E,2,FALSE)</f>
        <v>DE BUSSCHER Walter</v>
      </c>
      <c r="D23" s="34"/>
      <c r="E23" s="34"/>
      <c r="F23" s="32">
        <v>0</v>
      </c>
      <c r="G23" s="32"/>
      <c r="H23" s="32">
        <v>92</v>
      </c>
      <c r="I23" s="32">
        <v>17</v>
      </c>
      <c r="J23" s="35">
        <f t="shared" si="1"/>
        <v>5.41</v>
      </c>
      <c r="K23" s="32">
        <v>25</v>
      </c>
      <c r="L23" s="48"/>
      <c r="N23" s="6">
        <v>9062</v>
      </c>
    </row>
    <row r="24" spans="2:12" ht="12.75" customHeight="1" hidden="1">
      <c r="B24" s="32">
        <v>5</v>
      </c>
      <c r="C24" s="33" t="e">
        <f>VLOOKUP(N24,'[1]LEDEN'!A:E,2,FALSE)</f>
        <v>#N/A</v>
      </c>
      <c r="D24" s="34"/>
      <c r="E24" s="34"/>
      <c r="F24" s="32"/>
      <c r="G24" s="32"/>
      <c r="H24" s="32">
        <f>G24/8*7</f>
        <v>0</v>
      </c>
      <c r="I24" s="32"/>
      <c r="J24" s="35" t="e">
        <f t="shared" si="1"/>
        <v>#DIV/0!</v>
      </c>
      <c r="K24" s="32"/>
      <c r="L24" s="48"/>
    </row>
    <row r="25" spans="1:12" ht="12.75">
      <c r="A25" s="38"/>
      <c r="B25" s="39"/>
      <c r="C25" s="40" t="s">
        <v>22</v>
      </c>
      <c r="D25" s="41">
        <f>((H25/I25)/6.4-0.005)</f>
        <v>0.9563970588235294</v>
      </c>
      <c r="E25" s="38" t="s">
        <v>21</v>
      </c>
      <c r="F25" s="42">
        <f>SUM(F20:F24)</f>
        <v>4</v>
      </c>
      <c r="G25" s="42">
        <f>SUM(G20:G24)</f>
        <v>0</v>
      </c>
      <c r="H25" s="42">
        <f>SUM(H20:H24)</f>
        <v>523</v>
      </c>
      <c r="I25" s="42">
        <f>SUM(I20:I24)</f>
        <v>85</v>
      </c>
      <c r="J25" s="43">
        <f t="shared" si="1"/>
        <v>6.15</v>
      </c>
      <c r="K25" s="42">
        <f>MAX(K20:K24)</f>
        <v>35</v>
      </c>
      <c r="L25" s="44"/>
    </row>
    <row r="26" spans="1:12" ht="7.5" customHeight="1" thickBot="1">
      <c r="A26" s="46"/>
      <c r="B26" s="47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ht="3.75" customHeight="1"/>
    <row r="28" spans="1:12" ht="12.75">
      <c r="A28" s="23" t="s">
        <v>11</v>
      </c>
      <c r="B28" s="24" t="str">
        <f>VLOOKUP(L28,'[1]LEDEN'!A:E,2,FALSE)</f>
        <v>VERMEULEN Johan</v>
      </c>
      <c r="C28" s="23"/>
      <c r="D28" s="23"/>
      <c r="E28" s="25" t="s">
        <v>12</v>
      </c>
      <c r="F28" s="23" t="s">
        <v>13</v>
      </c>
      <c r="G28" s="26" t="str">
        <f>VLOOKUP(L28,'[1]LEDEN'!A:E,3,FALSE)</f>
        <v>OS</v>
      </c>
      <c r="H28" s="26"/>
      <c r="I28" s="23"/>
      <c r="J28" s="23"/>
      <c r="K28" s="23"/>
      <c r="L28" s="27">
        <v>7010</v>
      </c>
    </row>
    <row r="29" ht="7.5" customHeight="1"/>
    <row r="30" spans="6:16" ht="12.75">
      <c r="F30" s="28" t="s">
        <v>14</v>
      </c>
      <c r="G30" s="29" t="s">
        <v>15</v>
      </c>
      <c r="H30" s="29">
        <v>2.3</v>
      </c>
      <c r="I30" s="30" t="s">
        <v>16</v>
      </c>
      <c r="J30" s="31" t="s">
        <v>17</v>
      </c>
      <c r="K30" s="29" t="s">
        <v>18</v>
      </c>
      <c r="L30" s="29" t="s">
        <v>19</v>
      </c>
      <c r="P30" s="6" t="s">
        <v>23</v>
      </c>
    </row>
    <row r="31" spans="2:14" ht="12.75">
      <c r="B31" s="32">
        <v>1</v>
      </c>
      <c r="C31" s="33" t="str">
        <f>VLOOKUP(N31,'[1]LEDEN'!A:E,2,FALSE)</f>
        <v>HAEGHEBAERT Eric</v>
      </c>
      <c r="D31" s="34"/>
      <c r="E31" s="34"/>
      <c r="F31" s="32">
        <v>0</v>
      </c>
      <c r="G31" s="32"/>
      <c r="H31" s="32">
        <v>146</v>
      </c>
      <c r="I31" s="32">
        <v>27</v>
      </c>
      <c r="J31" s="35">
        <f>ROUNDDOWN(H31/I31,2)</f>
        <v>5.4</v>
      </c>
      <c r="K31" s="32">
        <v>28</v>
      </c>
      <c r="L31" s="36"/>
      <c r="N31" s="6">
        <v>4122</v>
      </c>
    </row>
    <row r="32" spans="2:14" ht="12.75">
      <c r="B32" s="32">
        <v>2</v>
      </c>
      <c r="C32" s="33" t="str">
        <f>VLOOKUP(N32,'[1]LEDEN'!A:E,2,FALSE)</f>
        <v>DE BUSSCHER Walter</v>
      </c>
      <c r="D32" s="34"/>
      <c r="E32" s="34"/>
      <c r="F32" s="32">
        <v>0</v>
      </c>
      <c r="G32" s="32"/>
      <c r="H32" s="32">
        <v>65</v>
      </c>
      <c r="I32" s="32">
        <v>18</v>
      </c>
      <c r="J32" s="35">
        <f>ROUNDDOWN(H32/I32,2)</f>
        <v>3.61</v>
      </c>
      <c r="K32" s="32">
        <v>14</v>
      </c>
      <c r="L32" s="49">
        <v>3</v>
      </c>
      <c r="N32" s="6">
        <v>9062</v>
      </c>
    </row>
    <row r="33" spans="2:14" ht="12.75">
      <c r="B33" s="32">
        <v>3</v>
      </c>
      <c r="C33" s="33" t="str">
        <f>VLOOKUP(N33,'[1]LEDEN'!A:E,2,FALSE)</f>
        <v>PAUWELS Jeroen</v>
      </c>
      <c r="D33" s="34"/>
      <c r="E33" s="34"/>
      <c r="F33" s="32">
        <v>2</v>
      </c>
      <c r="G33" s="32"/>
      <c r="H33" s="32">
        <v>160</v>
      </c>
      <c r="I33" s="32">
        <v>28</v>
      </c>
      <c r="J33" s="35">
        <f>ROUNDDOWN(H33/I33,2)</f>
        <v>5.71</v>
      </c>
      <c r="K33" s="32">
        <v>27</v>
      </c>
      <c r="L33" s="49"/>
      <c r="N33" s="6">
        <v>7012</v>
      </c>
    </row>
    <row r="34" spans="2:14" ht="12.75">
      <c r="B34" s="32">
        <v>4</v>
      </c>
      <c r="C34" s="33" t="str">
        <f>VLOOKUP(N34,'[1]LEDEN'!A:E,2,FALSE)</f>
        <v>PAUWELS Jeroen</v>
      </c>
      <c r="D34" s="34"/>
      <c r="E34" s="34"/>
      <c r="F34" s="32">
        <v>2</v>
      </c>
      <c r="G34" s="32"/>
      <c r="H34" s="32">
        <v>160</v>
      </c>
      <c r="I34" s="32">
        <v>42</v>
      </c>
      <c r="J34" s="35">
        <f>ROUNDDOWN(H34/I34,2)</f>
        <v>3.8</v>
      </c>
      <c r="K34" s="32">
        <v>27</v>
      </c>
      <c r="L34" s="49"/>
      <c r="N34" s="6">
        <v>7012</v>
      </c>
    </row>
    <row r="35" spans="1:12" ht="12.75">
      <c r="A35" s="38"/>
      <c r="B35" s="39"/>
      <c r="C35" s="40" t="s">
        <v>22</v>
      </c>
      <c r="D35" s="41">
        <f>((H35/I35)/6.4-0.005)</f>
        <v>0.7164673913043479</v>
      </c>
      <c r="E35" s="38" t="s">
        <v>21</v>
      </c>
      <c r="F35" s="42">
        <f>SUM(F31:F34)</f>
        <v>4</v>
      </c>
      <c r="G35" s="42">
        <f>SUM(G31:G34)</f>
        <v>0</v>
      </c>
      <c r="H35" s="42">
        <f>SUM(H31:H34)</f>
        <v>531</v>
      </c>
      <c r="I35" s="42">
        <f>SUM(I31:I34)</f>
        <v>115</v>
      </c>
      <c r="J35" s="43">
        <f>ROUNDDOWN(H35/I35,2)</f>
        <v>4.61</v>
      </c>
      <c r="K35" s="42">
        <f>MAX(K31:K34)</f>
        <v>28</v>
      </c>
      <c r="L35" s="44"/>
    </row>
    <row r="36" spans="1:12" ht="6.75" customHeight="1" thickBot="1">
      <c r="A36" s="46"/>
      <c r="B36" s="47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ht="6" customHeight="1"/>
    <row r="38" spans="1:12" ht="13.5" customHeight="1">
      <c r="A38" s="23" t="s">
        <v>11</v>
      </c>
      <c r="B38" s="24" t="str">
        <f>VLOOKUP(L38,'[1]LEDEN'!A:E,2,FALSE)</f>
        <v>PAUWELS Jeroen</v>
      </c>
      <c r="C38" s="23"/>
      <c r="D38" s="23"/>
      <c r="E38" s="25" t="s">
        <v>24</v>
      </c>
      <c r="F38" s="23" t="s">
        <v>13</v>
      </c>
      <c r="G38" s="26" t="str">
        <f>VLOOKUP(L38,'[1]LEDEN'!A:E,3,FALSE)</f>
        <v>K.Br</v>
      </c>
      <c r="H38" s="26"/>
      <c r="I38" s="23"/>
      <c r="J38" s="23"/>
      <c r="K38" s="23"/>
      <c r="L38" s="27">
        <v>7012</v>
      </c>
    </row>
    <row r="39" ht="6.75" customHeight="1"/>
    <row r="40" spans="6:12" ht="12.75">
      <c r="F40" s="28" t="s">
        <v>14</v>
      </c>
      <c r="G40" s="29" t="s">
        <v>15</v>
      </c>
      <c r="H40" s="29">
        <v>2.3</v>
      </c>
      <c r="I40" s="30" t="s">
        <v>16</v>
      </c>
      <c r="J40" s="31" t="s">
        <v>17</v>
      </c>
      <c r="K40" s="29" t="s">
        <v>18</v>
      </c>
      <c r="L40" s="29" t="s">
        <v>19</v>
      </c>
    </row>
    <row r="41" spans="2:14" ht="12.75">
      <c r="B41" s="32">
        <v>1</v>
      </c>
      <c r="C41" s="33" t="str">
        <f>VLOOKUP(N41,'[1]LEDEN'!A:E,2,FALSE)</f>
        <v>DE BUSSCHER Walter</v>
      </c>
      <c r="D41" s="34"/>
      <c r="E41" s="34"/>
      <c r="F41" s="32">
        <v>0</v>
      </c>
      <c r="G41" s="32"/>
      <c r="H41" s="32">
        <v>132</v>
      </c>
      <c r="I41" s="32">
        <v>13</v>
      </c>
      <c r="J41" s="35">
        <f>ROUNDDOWN(H41/I41,2)</f>
        <v>10.15</v>
      </c>
      <c r="K41" s="32">
        <v>60</v>
      </c>
      <c r="L41" s="36"/>
      <c r="N41" s="6">
        <v>9062</v>
      </c>
    </row>
    <row r="42" spans="2:14" ht="12.75">
      <c r="B42" s="32">
        <v>2</v>
      </c>
      <c r="C42" s="33" t="str">
        <f>VLOOKUP(N42,'[1]LEDEN'!A:E,2,FALSE)</f>
        <v>HAEGHEBAERT Eric</v>
      </c>
      <c r="D42" s="34"/>
      <c r="E42" s="34"/>
      <c r="F42" s="32">
        <v>0</v>
      </c>
      <c r="G42" s="32"/>
      <c r="H42" s="32">
        <v>174</v>
      </c>
      <c r="I42" s="32">
        <v>20</v>
      </c>
      <c r="J42" s="35">
        <f>ROUNDDOWN(H42/I42,2)</f>
        <v>8.7</v>
      </c>
      <c r="K42" s="32">
        <v>41</v>
      </c>
      <c r="L42" s="49">
        <v>4</v>
      </c>
      <c r="N42" s="6">
        <v>4122</v>
      </c>
    </row>
    <row r="43" spans="2:14" ht="12.75">
      <c r="B43" s="32">
        <v>3</v>
      </c>
      <c r="C43" s="33" t="str">
        <f>VLOOKUP(N43,'[1]LEDEN'!A:E,2,FALSE)</f>
        <v>VERMEULEN Johan</v>
      </c>
      <c r="D43" s="34"/>
      <c r="E43" s="34"/>
      <c r="F43" s="32">
        <v>0</v>
      </c>
      <c r="G43" s="32"/>
      <c r="H43" s="32">
        <v>100</v>
      </c>
      <c r="I43" s="32">
        <v>28</v>
      </c>
      <c r="J43" s="35">
        <f>ROUNDDOWN(H43/I43,2)</f>
        <v>3.57</v>
      </c>
      <c r="K43" s="32">
        <v>28</v>
      </c>
      <c r="L43" s="49"/>
      <c r="N43" s="6">
        <v>7010</v>
      </c>
    </row>
    <row r="44" spans="2:14" ht="12.75">
      <c r="B44" s="32">
        <v>4</v>
      </c>
      <c r="C44" s="33" t="str">
        <f>VLOOKUP(N44,'[1]LEDEN'!A:E,2,FALSE)</f>
        <v>VERMEULEN Johan</v>
      </c>
      <c r="D44" s="34"/>
      <c r="E44" s="34"/>
      <c r="F44" s="32">
        <v>0</v>
      </c>
      <c r="G44" s="32"/>
      <c r="H44" s="32">
        <v>136</v>
      </c>
      <c r="I44" s="32">
        <v>42</v>
      </c>
      <c r="J44" s="35">
        <f>ROUNDDOWN(H44/I44,2)</f>
        <v>3.23</v>
      </c>
      <c r="K44" s="32">
        <v>23</v>
      </c>
      <c r="L44" s="49"/>
      <c r="N44" s="6">
        <v>7010</v>
      </c>
    </row>
    <row r="45" spans="1:12" ht="12.75">
      <c r="A45" s="38"/>
      <c r="B45" s="39"/>
      <c r="C45" s="40" t="s">
        <v>22</v>
      </c>
      <c r="D45" s="41">
        <f>((H45/I45)/10.7-0.005)</f>
        <v>0.4867884039560839</v>
      </c>
      <c r="E45" s="38" t="s">
        <v>21</v>
      </c>
      <c r="F45" s="42">
        <f>SUM(F41:F44)</f>
        <v>0</v>
      </c>
      <c r="G45" s="42">
        <f>SUM(G41:G44)</f>
        <v>0</v>
      </c>
      <c r="H45" s="42">
        <f>SUM(H41:H44)</f>
        <v>542</v>
      </c>
      <c r="I45" s="42">
        <f>SUM(I41:I44)</f>
        <v>103</v>
      </c>
      <c r="J45" s="43">
        <f>ROUNDDOWN(H45/I45,2)</f>
        <v>5.26</v>
      </c>
      <c r="K45" s="42">
        <f>MAX(K41:K44)</f>
        <v>60</v>
      </c>
      <c r="L45" s="44"/>
    </row>
    <row r="46" spans="1:12" ht="4.5" customHeight="1" thickBot="1">
      <c r="A46" s="46"/>
      <c r="B46" s="47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ht="6" customHeight="1"/>
    <row r="48" spans="1:12" ht="13.5" customHeight="1">
      <c r="A48" s="23" t="s">
        <v>11</v>
      </c>
      <c r="B48" s="24" t="str">
        <f>VLOOKUP(L48,'[1]LEDEN'!A:E,2,FALSE)</f>
        <v>LAMMENS Wilfried</v>
      </c>
      <c r="C48" s="23"/>
      <c r="D48" s="23"/>
      <c r="E48" s="25" t="s">
        <v>12</v>
      </c>
      <c r="F48" s="23" t="s">
        <v>13</v>
      </c>
      <c r="G48" s="26" t="str">
        <f>VLOOKUP(L48,'[1]LEDEN'!A:E,3,FALSE)</f>
        <v>OS</v>
      </c>
      <c r="H48" s="26"/>
      <c r="I48" s="23"/>
      <c r="J48" s="23"/>
      <c r="K48" s="23"/>
      <c r="L48" s="27">
        <v>8046</v>
      </c>
    </row>
    <row r="49" ht="6" customHeight="1"/>
    <row r="50" spans="6:12" ht="12.75">
      <c r="F50" s="28" t="s">
        <v>14</v>
      </c>
      <c r="G50" s="29" t="s">
        <v>15</v>
      </c>
      <c r="H50" s="29">
        <v>2.3</v>
      </c>
      <c r="I50" s="30" t="s">
        <v>16</v>
      </c>
      <c r="J50" s="31" t="s">
        <v>17</v>
      </c>
      <c r="K50" s="29" t="s">
        <v>18</v>
      </c>
      <c r="L50" s="29" t="s">
        <v>19</v>
      </c>
    </row>
    <row r="51" spans="2:12" ht="12.75">
      <c r="B51" s="32">
        <v>1</v>
      </c>
      <c r="C51" s="50" t="s">
        <v>25</v>
      </c>
      <c r="D51" s="34"/>
      <c r="E51" s="34"/>
      <c r="F51" s="32"/>
      <c r="G51" s="32"/>
      <c r="H51" s="32"/>
      <c r="I51" s="32"/>
      <c r="J51" s="35"/>
      <c r="K51" s="32"/>
      <c r="L51" s="36"/>
    </row>
    <row r="52" spans="2:12" ht="12.75">
      <c r="B52" s="32">
        <v>2</v>
      </c>
      <c r="C52" s="33"/>
      <c r="D52" s="34"/>
      <c r="E52" s="34"/>
      <c r="F52" s="32"/>
      <c r="G52" s="32"/>
      <c r="H52" s="32"/>
      <c r="I52" s="32"/>
      <c r="J52" s="35"/>
      <c r="K52" s="32"/>
      <c r="L52" s="49"/>
    </row>
    <row r="53" spans="2:12" ht="12.75">
      <c r="B53" s="32">
        <v>3</v>
      </c>
      <c r="C53" s="33"/>
      <c r="D53" s="34"/>
      <c r="E53" s="34"/>
      <c r="F53" s="32"/>
      <c r="G53" s="32"/>
      <c r="H53" s="32"/>
      <c r="I53" s="32"/>
      <c r="J53" s="35"/>
      <c r="K53" s="32"/>
      <c r="L53" s="49"/>
    </row>
    <row r="54" spans="2:12" ht="12.75">
      <c r="B54" s="32">
        <v>4</v>
      </c>
      <c r="C54" s="33"/>
      <c r="D54" s="34"/>
      <c r="E54" s="34"/>
      <c r="F54" s="32"/>
      <c r="G54" s="32"/>
      <c r="H54" s="32"/>
      <c r="I54" s="32"/>
      <c r="J54" s="35"/>
      <c r="K54" s="32"/>
      <c r="L54" s="49"/>
    </row>
    <row r="55" spans="1:12" ht="12.75">
      <c r="A55" s="38"/>
      <c r="B55" s="39"/>
      <c r="C55" s="38"/>
      <c r="D55" s="38"/>
      <c r="E55" s="38" t="s">
        <v>21</v>
      </c>
      <c r="F55" s="42"/>
      <c r="G55" s="42"/>
      <c r="H55" s="42"/>
      <c r="I55" s="42"/>
      <c r="J55" s="43"/>
      <c r="K55" s="42"/>
      <c r="L55" s="44"/>
    </row>
    <row r="56" spans="1:12" ht="4.5" customHeight="1" thickBot="1">
      <c r="A56" s="46"/>
      <c r="B56" s="47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ht="7.5" customHeight="1"/>
    <row r="58" spans="1:12" ht="13.5" customHeight="1">
      <c r="A58" s="23" t="s">
        <v>11</v>
      </c>
      <c r="B58" s="24" t="str">
        <f>VLOOKUP(L58,'[1]LEDEN'!A:E,2,FALSE)</f>
        <v>VANHEE Frans</v>
      </c>
      <c r="C58" s="23"/>
      <c r="D58" s="23"/>
      <c r="E58" s="25" t="s">
        <v>12</v>
      </c>
      <c r="F58" s="23" t="s">
        <v>13</v>
      </c>
      <c r="G58" s="26" t="str">
        <f>VLOOKUP(L58,'[1]LEDEN'!A:E,3,FALSE)</f>
        <v>K.BiGi</v>
      </c>
      <c r="H58" s="26"/>
      <c r="I58" s="23"/>
      <c r="J58" s="23"/>
      <c r="K58" s="23"/>
      <c r="L58" s="27">
        <v>4126</v>
      </c>
    </row>
    <row r="59" ht="6" customHeight="1"/>
    <row r="60" spans="6:12" ht="12.75">
      <c r="F60" s="28" t="s">
        <v>14</v>
      </c>
      <c r="G60" s="29" t="s">
        <v>15</v>
      </c>
      <c r="H60" s="29">
        <v>2.3</v>
      </c>
      <c r="I60" s="30" t="s">
        <v>16</v>
      </c>
      <c r="J60" s="31" t="s">
        <v>17</v>
      </c>
      <c r="K60" s="29" t="s">
        <v>18</v>
      </c>
      <c r="L60" s="29" t="s">
        <v>19</v>
      </c>
    </row>
    <row r="61" spans="2:12" ht="12.75">
      <c r="B61" s="32">
        <v>1</v>
      </c>
      <c r="C61" s="50" t="s">
        <v>26</v>
      </c>
      <c r="D61" s="34"/>
      <c r="E61" s="34"/>
      <c r="F61" s="32"/>
      <c r="G61" s="32"/>
      <c r="H61" s="32"/>
      <c r="I61" s="32"/>
      <c r="J61" s="35"/>
      <c r="K61" s="32"/>
      <c r="L61" s="36"/>
    </row>
    <row r="62" spans="2:12" ht="12.75">
      <c r="B62" s="32">
        <v>2</v>
      </c>
      <c r="C62" s="33"/>
      <c r="D62" s="34"/>
      <c r="E62" s="34"/>
      <c r="F62" s="32"/>
      <c r="G62" s="32"/>
      <c r="H62" s="32"/>
      <c r="I62" s="32"/>
      <c r="J62" s="35"/>
      <c r="K62" s="32"/>
      <c r="L62" s="49"/>
    </row>
    <row r="63" spans="2:12" ht="12.75">
      <c r="B63" s="32">
        <v>3</v>
      </c>
      <c r="C63" s="33"/>
      <c r="D63" s="34"/>
      <c r="E63" s="34"/>
      <c r="F63" s="32"/>
      <c r="G63" s="32"/>
      <c r="H63" s="32"/>
      <c r="I63" s="32"/>
      <c r="J63" s="35"/>
      <c r="K63" s="32"/>
      <c r="L63" s="49"/>
    </row>
    <row r="64" spans="2:12" ht="12.75">
      <c r="B64" s="32">
        <v>4</v>
      </c>
      <c r="C64" s="33"/>
      <c r="D64" s="34"/>
      <c r="E64" s="34"/>
      <c r="F64" s="32"/>
      <c r="G64" s="32"/>
      <c r="H64" s="32"/>
      <c r="I64" s="32"/>
      <c r="J64" s="35"/>
      <c r="K64" s="32"/>
      <c r="L64" s="49"/>
    </row>
    <row r="65" spans="1:12" ht="12.75">
      <c r="A65" s="38"/>
      <c r="B65" s="39"/>
      <c r="C65" s="38"/>
      <c r="D65" s="38"/>
      <c r="E65" s="38" t="s">
        <v>21</v>
      </c>
      <c r="F65" s="42"/>
      <c r="G65" s="42"/>
      <c r="H65" s="42"/>
      <c r="I65" s="42"/>
      <c r="J65" s="43"/>
      <c r="K65" s="42"/>
      <c r="L65" s="44"/>
    </row>
    <row r="66" spans="1:12" ht="4.5" customHeight="1" thickBot="1">
      <c r="A66" s="46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8" spans="1:10" s="52" customFormat="1" ht="15">
      <c r="A68" s="51" t="s">
        <v>27</v>
      </c>
      <c r="C68" s="51"/>
      <c r="H68" s="51" t="s">
        <v>28</v>
      </c>
      <c r="I68" s="51"/>
      <c r="J68" s="51"/>
    </row>
    <row r="69" spans="1:10" s="52" customFormat="1" ht="15">
      <c r="A69" s="53"/>
      <c r="C69" s="53"/>
      <c r="H69" s="51" t="s">
        <v>29</v>
      </c>
      <c r="I69" s="51"/>
      <c r="J69" s="51"/>
    </row>
    <row r="70" spans="1:4" s="52" customFormat="1" ht="15">
      <c r="A70" s="51" t="s">
        <v>30</v>
      </c>
      <c r="C70" s="53"/>
      <c r="D70" s="54"/>
    </row>
    <row r="71" spans="1:3" s="52" customFormat="1" ht="15">
      <c r="A71" s="54">
        <v>9062</v>
      </c>
      <c r="B71" s="54"/>
      <c r="C71" s="55"/>
    </row>
    <row r="72" s="52" customFormat="1" ht="15">
      <c r="A72" s="54" t="s">
        <v>31</v>
      </c>
    </row>
    <row r="73" s="52" customFormat="1" ht="12.75">
      <c r="A73" s="56"/>
    </row>
    <row r="74" s="52" customFormat="1" ht="12.75">
      <c r="B74" s="56"/>
    </row>
    <row r="75" spans="2:12" s="52" customFormat="1" ht="15">
      <c r="B75" s="56"/>
      <c r="D75" s="57">
        <v>41926</v>
      </c>
      <c r="H75" s="51" t="s">
        <v>32</v>
      </c>
      <c r="I75" s="58" t="s">
        <v>33</v>
      </c>
      <c r="J75" s="58"/>
      <c r="K75" s="58"/>
      <c r="L75" s="58"/>
    </row>
  </sheetData>
  <sheetProtection/>
  <mergeCells count="10">
    <mergeCell ref="L42:L44"/>
    <mergeCell ref="L52:L54"/>
    <mergeCell ref="L62:L64"/>
    <mergeCell ref="I75:L75"/>
    <mergeCell ref="C3:D3"/>
    <mergeCell ref="F3:I3"/>
    <mergeCell ref="K3:M3"/>
    <mergeCell ref="L10:L13"/>
    <mergeCell ref="L21:L24"/>
    <mergeCell ref="L32:L3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2014-10-15T15:19:50Z</dcterms:created>
  <dcterms:modified xsi:type="dcterms:W3CDTF">2014-10-15T15:22:08Z</dcterms:modified>
  <cp:category/>
  <cp:version/>
  <cp:contentType/>
  <cp:contentStatus/>
</cp:coreProperties>
</file>