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<sst xmlns="http://schemas.openxmlformats.org/spreadsheetml/2006/main" count="58" uniqueCount="29">
  <si>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</si>
  <si>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</si>
  <si>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</si>
  <si>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</si>
  <si>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KADER</t>
  </si>
  <si>
    <t xml:space="preserve">        KLEIN</t>
  </si>
  <si>
    <t>datum:</t>
  </si>
  <si>
    <t>Lokaal:</t>
  </si>
  <si>
    <t>B.C. 't OSKE TORHOUT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</si>
  <si>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</si>
  <si>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</si>
  <si>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</si>
  <si>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</si>
  <si>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</si>
  <si>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</si>
  <si>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</si>
  <si>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</si>
  <si>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</si>
  <si>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</si>
  <si>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</si>
  <si>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</si>
  <si>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FF (lokaal tf verwittigd 18.10 u)</t>
  </si>
  <si>
    <t xml:space="preserve">GEW. FINALE : </t>
  </si>
  <si>
    <t>DISTRICT DENDER</t>
  </si>
  <si>
    <t>17/18.01.2015</t>
  </si>
  <si>
    <t>VANPRAET,Bart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</si>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</sst>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9" fillId="33" borderId="10" xfId="57" applyFont="1" applyFill="1" applyBorder="1" applyAlignment="1">
      <alignment/>
      <protection/>
    </xf>
    <xf numFmtId="0" fontId="18" fillId="33" borderId="11" xfId="57" applyFill="1" applyBorder="1" applyAlignment="1">
      <alignment horizontal="center"/>
      <protection/>
    </xf>
    <xf numFmtId="0" fontId="18" fillId="33" borderId="11" xfId="57" applyFill="1" applyBorder="1" applyAlignment="1">
      <alignment/>
      <protection/>
    </xf>
    <xf numFmtId="0" fontId="20" fillId="33" borderId="11" xfId="57" applyFont="1" applyFill="1" applyBorder="1" applyAlignment="1">
      <alignment/>
      <protection/>
    </xf>
    <xf numFmtId="0" fontId="19" fillId="33" borderId="12" xfId="57" applyFont="1" applyFill="1" applyBorder="1" applyAlignment="1">
      <alignment horizontal="right"/>
      <protection/>
    </xf>
    <xf numFmtId="0" fontId="18" fillId="0" borderId="0" xfId="57">
      <alignment/>
      <protection/>
    </xf>
    <xf numFmtId="0" fontId="18" fillId="33" borderId="13" xfId="57" applyFill="1" applyBorder="1" applyAlignment="1">
      <alignment/>
      <protection/>
    </xf>
    <xf numFmtId="0" fontId="18" fillId="33" borderId="0" xfId="57" applyFill="1" applyBorder="1" applyAlignment="1">
      <alignment horizontal="center"/>
      <protection/>
    </xf>
    <xf numFmtId="0" fontId="18" fillId="33" borderId="0" xfId="57" applyFill="1" applyBorder="1" applyAlignment="1">
      <alignment/>
      <protection/>
    </xf>
    <xf numFmtId="0" fontId="21" fillId="33" borderId="0" xfId="57" applyFont="1" applyFill="1" applyBorder="1" applyAlignment="1">
      <alignment/>
      <protection/>
    </xf>
    <xf numFmtId="0" fontId="18" fillId="33" borderId="14" xfId="57" applyFill="1" applyBorder="1" applyAlignment="1">
      <alignment/>
      <protection/>
    </xf>
    <xf numFmtId="15" fontId="21" fillId="33" borderId="0" xfId="57" applyNumberFormat="1" applyFont="1" applyFill="1" applyBorder="1" applyAlignment="1">
      <alignment horizontal="center"/>
      <protection/>
    </xf>
    <xf numFmtId="0" fontId="18" fillId="33" borderId="0" xfId="57" applyFill="1" applyBorder="1" applyAlignment="1">
      <alignment horizontal="left"/>
      <protection/>
    </xf>
    <xf numFmtId="0" fontId="22" fillId="33" borderId="0" xfId="57" applyFont="1" applyFill="1" applyBorder="1" applyAlignment="1">
      <alignment horizontal="left"/>
      <protection/>
    </xf>
    <xf numFmtId="0" fontId="18" fillId="33" borderId="0" xfId="57" applyFont="1" applyFill="1" applyBorder="1" applyAlignment="1">
      <alignment horizontal="right"/>
      <protection/>
    </xf>
    <xf numFmtId="0" fontId="23" fillId="33" borderId="0" xfId="57" applyFont="1" applyFill="1" applyBorder="1" applyAlignment="1">
      <alignment horizontal="left"/>
      <protection/>
    </xf>
    <xf numFmtId="0" fontId="23" fillId="33" borderId="14" xfId="57" applyFont="1" applyFill="1" applyBorder="1" applyAlignment="1">
      <alignment horizontal="left"/>
      <protection/>
    </xf>
    <xf numFmtId="0" fontId="18" fillId="33" borderId="15" xfId="57" applyFill="1" applyBorder="1" applyAlignment="1">
      <alignment/>
      <protection/>
    </xf>
    <xf numFmtId="0" fontId="18" fillId="33" borderId="16" xfId="57" applyFill="1" applyBorder="1" applyAlignment="1">
      <alignment horizontal="center"/>
      <protection/>
    </xf>
    <xf numFmtId="0" fontId="18" fillId="33" borderId="16" xfId="57" applyFill="1" applyBorder="1" applyAlignment="1">
      <alignment/>
      <protection/>
    </xf>
    <xf numFmtId="0" fontId="18" fillId="33" borderId="17" xfId="57" applyFill="1" applyBorder="1" applyAlignment="1">
      <alignment/>
      <protection/>
    </xf>
    <xf numFmtId="0" fontId="18" fillId="0" borderId="0" xfId="57" applyAlignment="1">
      <alignment horizontal="center"/>
      <protection/>
    </xf>
    <xf numFmtId="0" fontId="18" fillId="0" borderId="18" xfId="57" applyBorder="1">
      <alignment/>
      <protection/>
    </xf>
    <xf numFmtId="0" fontId="24" fillId="0" borderId="18" xfId="57" applyFont="1" applyBorder="1">
      <alignment/>
      <protection/>
    </xf>
    <xf numFmtId="0" fontId="24" fillId="0" borderId="18" xfId="57" applyFont="1" applyBorder="1" applyAlignment="1">
      <alignment horizontal="left"/>
      <protection/>
    </xf>
    <xf numFmtId="0" fontId="24" fillId="0" borderId="18" xfId="57" applyFont="1" applyBorder="1" quotePrefix="1">
      <alignment/>
      <protection/>
    </xf>
    <xf numFmtId="0" fontId="25" fillId="33" borderId="19" xfId="57" applyFont="1" applyFill="1" applyBorder="1">
      <alignment/>
      <protection/>
    </xf>
    <xf numFmtId="0" fontId="25" fillId="33" borderId="19" xfId="57" applyFont="1" applyFill="1" applyBorder="1" applyAlignment="1">
      <alignment horizontal="center"/>
      <protection/>
    </xf>
    <xf numFmtId="0" fontId="25" fillId="33" borderId="19" xfId="57" applyFont="1" applyFill="1" applyBorder="1" applyAlignment="1">
      <alignment horizontal="left"/>
      <protection/>
    </xf>
    <xf numFmtId="0" fontId="26" fillId="33" borderId="19" xfId="57" applyFont="1" applyFill="1" applyBorder="1" applyAlignment="1">
      <alignment horizontal="center"/>
      <protection/>
    </xf>
    <xf numFmtId="0" fontId="18" fillId="0" borderId="19" xfId="57" applyBorder="1" applyAlignment="1">
      <alignment horizontal="center"/>
      <protection/>
    </xf>
    <xf numFmtId="0" fontId="18" fillId="0" borderId="20" xfId="57" applyBorder="1">
      <alignment/>
      <protection/>
    </xf>
    <xf numFmtId="0" fontId="18" fillId="0" borderId="21" xfId="57" applyBorder="1">
      <alignment/>
      <protection/>
    </xf>
    <xf numFmtId="2" fontId="18" fillId="0" borderId="19" xfId="57" applyNumberFormat="1" applyBorder="1" applyAlignment="1">
      <alignment horizontal="center"/>
      <protection/>
    </xf>
    <xf numFmtId="0" fontId="18" fillId="0" borderId="22" xfId="57" applyBorder="1">
      <alignment/>
      <protection/>
    </xf>
    <xf numFmtId="0" fontId="27" fillId="0" borderId="23" xfId="57" applyFont="1" applyBorder="1" applyAlignment="1">
      <alignment horizontal="center" vertical="center"/>
      <protection/>
    </xf>
    <xf numFmtId="0" fontId="18" fillId="0" borderId="0" xfId="57" applyBorder="1">
      <alignment/>
      <protection/>
    </xf>
    <xf numFmtId="0" fontId="18" fillId="0" borderId="0" xfId="57" applyBorder="1" applyAlignment="1">
      <alignment horizontal="center"/>
      <protection/>
    </xf>
    <xf numFmtId="0" fontId="28" fillId="0" borderId="19" xfId="57" applyFont="1" applyBorder="1" applyAlignment="1">
      <alignment horizontal="center"/>
      <protection/>
    </xf>
    <xf numFmtId="2" fontId="28" fillId="0" borderId="19" xfId="57" applyNumberFormat="1" applyFont="1" applyBorder="1" applyAlignment="1">
      <alignment horizontal="center"/>
      <protection/>
    </xf>
    <xf numFmtId="0" fontId="18" fillId="0" borderId="24" xfId="57" applyBorder="1">
      <alignment/>
      <protection/>
    </xf>
    <xf numFmtId="2" fontId="18" fillId="0" borderId="0" xfId="57" applyNumberFormat="1">
      <alignment/>
      <protection/>
    </xf>
    <xf numFmtId="0" fontId="18" fillId="0" borderId="25" xfId="57" applyBorder="1">
      <alignment/>
      <protection/>
    </xf>
    <xf numFmtId="0" fontId="18" fillId="0" borderId="25" xfId="57" applyBorder="1" applyAlignment="1">
      <alignment horizontal="center"/>
      <protection/>
    </xf>
    <xf numFmtId="0" fontId="27" fillId="34" borderId="23" xfId="57" applyFont="1" applyFill="1" applyBorder="1" applyAlignment="1">
      <alignment horizontal="center" vertical="center"/>
      <protection/>
    </xf>
    <xf numFmtId="0" fontId="27" fillId="0" borderId="23" xfId="57" applyFont="1" applyBorder="1" applyAlignment="1">
      <alignment horizontal="center"/>
      <protection/>
    </xf>
    <xf numFmtId="0" fontId="23" fillId="0" borderId="0" xfId="55" applyFont="1">
      <alignment/>
      <protection/>
    </xf>
    <xf numFmtId="0" fontId="18" fillId="0" borderId="0" xfId="55">
      <alignment/>
      <protection/>
    </xf>
    <xf numFmtId="0" fontId="29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18" fillId="0" borderId="0" xfId="55" applyAlignment="1">
      <alignment/>
      <protection/>
    </xf>
    <xf numFmtId="0" fontId="18" fillId="0" borderId="0" xfId="55" applyAlignment="1">
      <alignment horizontal="center"/>
      <protection/>
    </xf>
    <xf numFmtId="14" fontId="23" fillId="0" borderId="0" xfId="55" applyNumberFormat="1" applyFont="1">
      <alignment/>
      <protection/>
    </xf>
    <xf numFmtId="0" fontId="23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kader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7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F51" sqref="F51"/>
    </sheetView>
  </sheetViews>
  <sheetFormatPr defaultColWidth="9.140625" defaultRowHeight="15"/>
  <cols>
    <col min="1" max="1" width="9.57421875" style="6" customWidth="1"/>
    <col min="2" max="2" width="3.140625" style="22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>
        <v>41996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5.25" customHeight="1"/>
    <row r="6" spans="1:12" ht="12.75">
      <c r="A6" s="23" t="s">
        <v>11</v>
      </c>
      <c r="B6" s="24" t="str">
        <f>VLOOKUP(L6,'[1]LEDEN'!A:E,2,FALSE)</f>
        <v>WERBROUCK Luc</v>
      </c>
      <c r="C6" s="23"/>
      <c r="D6" s="23"/>
      <c r="E6" s="23"/>
      <c r="F6" s="23" t="s">
        <v>12</v>
      </c>
      <c r="G6" s="25" t="str">
        <f>VLOOKUP(L6,'[1]LEDEN'!A:E,3,FALSE)</f>
        <v>OS</v>
      </c>
      <c r="H6" s="25"/>
      <c r="I6" s="23"/>
      <c r="J6" s="23"/>
      <c r="K6" s="23"/>
      <c r="L6" s="26">
        <v>4133</v>
      </c>
    </row>
    <row r="7" ht="6" customHeight="1"/>
    <row r="8" spans="6:12" ht="12.75">
      <c r="F8" s="27" t="s">
        <v>13</v>
      </c>
      <c r="G8" s="28" t="s">
        <v>14</v>
      </c>
      <c r="H8" s="28">
        <v>2.3</v>
      </c>
      <c r="I8" s="29" t="s">
        <v>15</v>
      </c>
      <c r="J8" s="30" t="s">
        <v>16</v>
      </c>
      <c r="K8" s="28" t="s">
        <v>17</v>
      </c>
      <c r="L8" s="28" t="s">
        <v>18</v>
      </c>
    </row>
    <row r="9" spans="2:14" ht="12.75">
      <c r="B9" s="31">
        <v>1</v>
      </c>
      <c r="C9" s="32" t="str">
        <f>VLOOKUP(N9,'[1]LEDEN'!A:E,2,FALSE)</f>
        <v>VAN PRAET Bart</v>
      </c>
      <c r="D9" s="33"/>
      <c r="E9" s="33"/>
      <c r="F9" s="31">
        <v>0</v>
      </c>
      <c r="G9" s="31"/>
      <c r="H9" s="31">
        <v>58</v>
      </c>
      <c r="I9" s="31">
        <v>15</v>
      </c>
      <c r="J9" s="34">
        <f aca="true" t="shared" si="0" ref="J9:J14">ROUNDDOWN(H9/I9,2)</f>
        <v>3.86</v>
      </c>
      <c r="K9" s="31">
        <v>14</v>
      </c>
      <c r="L9" s="35"/>
      <c r="N9" s="6">
        <v>8883</v>
      </c>
    </row>
    <row r="10" spans="2:14" ht="15" customHeight="1">
      <c r="B10" s="31">
        <v>2</v>
      </c>
      <c r="C10" s="32" t="str">
        <f>VLOOKUP(N10,'[1]LEDEN'!A:E,2,FALSE)</f>
        <v>MUS Hendrik</v>
      </c>
      <c r="D10" s="33"/>
      <c r="E10" s="33"/>
      <c r="F10" s="31">
        <v>2</v>
      </c>
      <c r="G10" s="31"/>
      <c r="H10" s="31">
        <v>60</v>
      </c>
      <c r="I10" s="31">
        <v>11</v>
      </c>
      <c r="J10" s="34">
        <f t="shared" si="0"/>
        <v>5.45</v>
      </c>
      <c r="K10" s="31">
        <v>22</v>
      </c>
      <c r="L10" s="36">
        <v>2</v>
      </c>
      <c r="N10" s="6">
        <v>9257</v>
      </c>
    </row>
    <row r="11" spans="2:14" ht="15" customHeight="1">
      <c r="B11" s="31">
        <v>3</v>
      </c>
      <c r="C11" s="32" t="str">
        <f>VLOOKUP(N11,'[1]LEDEN'!A:E,2,FALSE)</f>
        <v>MUS Hendrik</v>
      </c>
      <c r="D11" s="33"/>
      <c r="E11" s="33"/>
      <c r="F11" s="31">
        <v>0</v>
      </c>
      <c r="G11" s="31"/>
      <c r="H11" s="31">
        <v>59</v>
      </c>
      <c r="I11" s="31">
        <v>16</v>
      </c>
      <c r="J11" s="34">
        <f t="shared" si="0"/>
        <v>3.68</v>
      </c>
      <c r="K11" s="31">
        <v>11</v>
      </c>
      <c r="L11" s="36"/>
      <c r="N11" s="6">
        <v>9257</v>
      </c>
    </row>
    <row r="12" spans="2:12" ht="15" customHeight="1" hidden="1">
      <c r="B12" s="31">
        <v>4</v>
      </c>
      <c r="C12" s="32" t="e">
        <f>VLOOKUP(N12,'[1]LEDEN'!A:E,2,FALSE)</f>
        <v>#N/A</v>
      </c>
      <c r="D12" s="33"/>
      <c r="E12" s="33"/>
      <c r="F12" s="31"/>
      <c r="G12" s="31"/>
      <c r="H12" s="31">
        <f>G12/8*7</f>
        <v>0</v>
      </c>
      <c r="I12" s="31"/>
      <c r="J12" s="34" t="e">
        <f t="shared" si="0"/>
        <v>#DIV/0!</v>
      </c>
      <c r="K12" s="31"/>
      <c r="L12" s="36"/>
    </row>
    <row r="13" spans="2:14" ht="15" customHeight="1">
      <c r="B13" s="31">
        <v>4</v>
      </c>
      <c r="C13" s="32" t="str">
        <f>VLOOKUP(N13,'[1]LEDEN'!A:E,2,FALSE)</f>
        <v>VAN PRAET Bart</v>
      </c>
      <c r="D13" s="33"/>
      <c r="E13" s="33"/>
      <c r="F13" s="31">
        <v>2</v>
      </c>
      <c r="G13" s="31"/>
      <c r="H13" s="31">
        <v>60</v>
      </c>
      <c r="I13" s="31">
        <v>19</v>
      </c>
      <c r="J13" s="34">
        <f t="shared" si="0"/>
        <v>3.15</v>
      </c>
      <c r="K13" s="31">
        <v>11</v>
      </c>
      <c r="L13" s="36"/>
      <c r="N13" s="6">
        <v>8883</v>
      </c>
    </row>
    <row r="14" spans="1:13" ht="15" customHeight="1">
      <c r="A14" s="37"/>
      <c r="B14" s="38"/>
      <c r="C14" s="37" t="s">
        <v>19</v>
      </c>
      <c r="D14" s="37"/>
      <c r="E14" s="37" t="s">
        <v>20</v>
      </c>
      <c r="F14" s="39">
        <f>SUM(F9:F13)</f>
        <v>4</v>
      </c>
      <c r="G14" s="39">
        <f>SUM(G9:G13)</f>
        <v>0</v>
      </c>
      <c r="H14" s="39">
        <f>SUM(H9:H13)</f>
        <v>237</v>
      </c>
      <c r="I14" s="39">
        <f>SUM(I9:I13)</f>
        <v>61</v>
      </c>
      <c r="J14" s="40">
        <f t="shared" si="0"/>
        <v>3.88</v>
      </c>
      <c r="K14" s="39">
        <f>MAX(K9:K13)</f>
        <v>22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3" t="s">
        <v>11</v>
      </c>
      <c r="B17" s="24" t="str">
        <f>VLOOKUP(L17,'[1]LEDEN'!A:E,2,FALSE)</f>
        <v>VAN PRAET Bart</v>
      </c>
      <c r="C17" s="23"/>
      <c r="D17" s="23"/>
      <c r="E17" s="23"/>
      <c r="F17" s="23" t="s">
        <v>12</v>
      </c>
      <c r="G17" s="25" t="str">
        <f>VLOOKUP(L17,'[1]LEDEN'!A:E,3,FALSE)</f>
        <v>OS</v>
      </c>
      <c r="H17" s="25"/>
      <c r="I17" s="23"/>
      <c r="J17" s="23"/>
      <c r="K17" s="23"/>
      <c r="L17" s="26">
        <v>8883</v>
      </c>
    </row>
    <row r="18" ht="6" customHeight="1"/>
    <row r="19" spans="6:12" ht="12.75">
      <c r="F19" s="28" t="s">
        <v>13</v>
      </c>
      <c r="G19" s="28" t="s">
        <v>14</v>
      </c>
      <c r="H19" s="28">
        <v>2.3</v>
      </c>
      <c r="I19" s="28" t="s">
        <v>15</v>
      </c>
      <c r="J19" s="30" t="s">
        <v>16</v>
      </c>
      <c r="K19" s="28" t="s">
        <v>17</v>
      </c>
      <c r="L19" s="28" t="s">
        <v>18</v>
      </c>
    </row>
    <row r="20" spans="2:14" ht="15" customHeight="1">
      <c r="B20" s="31">
        <v>1</v>
      </c>
      <c r="C20" s="32" t="str">
        <f>VLOOKUP(N20,'[1]LEDEN'!A:E,2,FALSE)</f>
        <v>WERBROUCK Luc</v>
      </c>
      <c r="D20" s="33"/>
      <c r="E20" s="33"/>
      <c r="F20" s="31">
        <v>2</v>
      </c>
      <c r="G20" s="31"/>
      <c r="H20" s="31">
        <v>60</v>
      </c>
      <c r="I20" s="31">
        <v>15</v>
      </c>
      <c r="J20" s="34">
        <f>ROUNDDOWN(H20/I20,2)</f>
        <v>4</v>
      </c>
      <c r="K20" s="31">
        <v>12</v>
      </c>
      <c r="L20" s="35"/>
      <c r="N20" s="6">
        <v>4133</v>
      </c>
    </row>
    <row r="21" spans="2:14" ht="15" customHeight="1">
      <c r="B21" s="31">
        <v>2</v>
      </c>
      <c r="C21" s="32" t="str">
        <f>VLOOKUP(N21,'[1]LEDEN'!A:E,2,FALSE)</f>
        <v>EUSSEN Gerardus</v>
      </c>
      <c r="D21" s="33"/>
      <c r="E21" s="33"/>
      <c r="F21" s="31">
        <v>1</v>
      </c>
      <c r="G21" s="31"/>
      <c r="H21" s="31">
        <v>60</v>
      </c>
      <c r="I21" s="31">
        <v>13</v>
      </c>
      <c r="J21" s="34">
        <f>ROUNDDOWN(H21/I21,2)</f>
        <v>4.61</v>
      </c>
      <c r="K21" s="31">
        <v>15</v>
      </c>
      <c r="L21" s="45">
        <v>1</v>
      </c>
      <c r="N21" s="6">
        <v>9414</v>
      </c>
    </row>
    <row r="22" spans="2:14" ht="15" customHeight="1">
      <c r="B22" s="31">
        <v>3</v>
      </c>
      <c r="C22" s="32" t="str">
        <f>VLOOKUP(N22,'[1]LEDEN'!A:E,2,FALSE)</f>
        <v>WERBROUCK Luc</v>
      </c>
      <c r="D22" s="33"/>
      <c r="E22" s="33"/>
      <c r="F22" s="31">
        <v>0</v>
      </c>
      <c r="G22" s="31"/>
      <c r="H22" s="31">
        <v>58</v>
      </c>
      <c r="I22" s="31">
        <v>19</v>
      </c>
      <c r="J22" s="34">
        <f>ROUNDDOWN(H22/I22,2)</f>
        <v>3.05</v>
      </c>
      <c r="K22" s="31">
        <v>13</v>
      </c>
      <c r="L22" s="45"/>
      <c r="N22" s="6">
        <v>4133</v>
      </c>
    </row>
    <row r="23" spans="2:14" ht="15" customHeight="1">
      <c r="B23" s="31">
        <v>4</v>
      </c>
      <c r="C23" s="32" t="str">
        <f>VLOOKUP(N23,'[1]LEDEN'!A:E,2,FALSE)</f>
        <v>EUSSEN Gerardus</v>
      </c>
      <c r="D23" s="33"/>
      <c r="E23" s="33"/>
      <c r="F23" s="31">
        <v>2</v>
      </c>
      <c r="G23" s="31"/>
      <c r="H23" s="31">
        <v>60</v>
      </c>
      <c r="I23" s="31">
        <v>19</v>
      </c>
      <c r="J23" s="34">
        <f>ROUNDDOWN(H23/I23,2)</f>
        <v>3.15</v>
      </c>
      <c r="K23" s="31">
        <v>11</v>
      </c>
      <c r="L23" s="45"/>
      <c r="N23" s="6">
        <v>9414</v>
      </c>
    </row>
    <row r="24" spans="1:12" ht="15" customHeight="1">
      <c r="A24" s="37"/>
      <c r="B24" s="38"/>
      <c r="C24" s="37" t="s">
        <v>19</v>
      </c>
      <c r="D24" s="37"/>
      <c r="E24" s="37" t="s">
        <v>20</v>
      </c>
      <c r="F24" s="39">
        <f>SUM(F20:F23)</f>
        <v>5</v>
      </c>
      <c r="G24" s="39">
        <f>SUM(G20:G23)</f>
        <v>0</v>
      </c>
      <c r="H24" s="39">
        <f>SUM(H20:H23)</f>
        <v>238</v>
      </c>
      <c r="I24" s="39">
        <f>SUM(I20:I23)</f>
        <v>66</v>
      </c>
      <c r="J24" s="40">
        <f>ROUNDDOWN(H24/I24,2)</f>
        <v>3.6</v>
      </c>
      <c r="K24" s="39">
        <f>MAX(K20:K23)</f>
        <v>15</v>
      </c>
      <c r="L24" s="41"/>
    </row>
    <row r="25" spans="1:12" ht="7.5" customHeight="1" thickBot="1">
      <c r="A25" s="43"/>
      <c r="B25" s="44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ht="3.75" customHeight="1"/>
    <row r="27" spans="1:12" ht="12.75">
      <c r="A27" s="23" t="s">
        <v>11</v>
      </c>
      <c r="B27" s="24" t="str">
        <f>VLOOKUP(L27,'[1]LEDEN'!A:E,2,FALSE)</f>
        <v>EUSSEN Gerardus</v>
      </c>
      <c r="C27" s="23"/>
      <c r="D27" s="23"/>
      <c r="E27" s="23"/>
      <c r="F27" s="23" t="s">
        <v>12</v>
      </c>
      <c r="G27" s="25" t="str">
        <f>VLOOKUP(L27,'[1]LEDEN'!A:E,3,FALSE)</f>
        <v>OBA</v>
      </c>
      <c r="H27" s="25"/>
      <c r="I27" s="23"/>
      <c r="J27" s="23"/>
      <c r="K27" s="23"/>
      <c r="L27" s="26">
        <v>9414</v>
      </c>
    </row>
    <row r="28" ht="7.5" customHeight="1"/>
    <row r="29" spans="6:12" ht="12.75">
      <c r="F29" s="27" t="s">
        <v>13</v>
      </c>
      <c r="G29" s="28" t="s">
        <v>14</v>
      </c>
      <c r="H29" s="28">
        <v>2.3</v>
      </c>
      <c r="I29" s="29" t="s">
        <v>15</v>
      </c>
      <c r="J29" s="30" t="s">
        <v>16</v>
      </c>
      <c r="K29" s="28" t="s">
        <v>17</v>
      </c>
      <c r="L29" s="28" t="s">
        <v>18</v>
      </c>
    </row>
    <row r="30" spans="2:14" ht="15" customHeight="1">
      <c r="B30" s="31">
        <v>1</v>
      </c>
      <c r="C30" s="32" t="str">
        <f>VLOOKUP(N30,'[1]LEDEN'!A:E,2,FALSE)</f>
        <v>WERBROUCK Luc</v>
      </c>
      <c r="D30" s="33"/>
      <c r="E30" s="33"/>
      <c r="F30" s="31">
        <v>0</v>
      </c>
      <c r="G30" s="31"/>
      <c r="H30" s="31">
        <v>40</v>
      </c>
      <c r="I30" s="31">
        <v>11</v>
      </c>
      <c r="J30" s="34">
        <f>ROUNDDOWN(H30/I30,2)</f>
        <v>3.63</v>
      </c>
      <c r="K30" s="31">
        <v>11</v>
      </c>
      <c r="L30" s="35"/>
      <c r="N30" s="6">
        <v>4133</v>
      </c>
    </row>
    <row r="31" spans="2:14" ht="15" customHeight="1">
      <c r="B31" s="31">
        <v>2</v>
      </c>
      <c r="C31" s="32" t="str">
        <f>VLOOKUP(N31,'[1]LEDEN'!A:E,2,FALSE)</f>
        <v>VAN PRAET Bart</v>
      </c>
      <c r="D31" s="33"/>
      <c r="E31" s="33"/>
      <c r="F31" s="31">
        <v>1</v>
      </c>
      <c r="G31" s="31"/>
      <c r="H31" s="31">
        <v>60</v>
      </c>
      <c r="I31" s="31">
        <v>13</v>
      </c>
      <c r="J31" s="34">
        <f>ROUNDDOWN(H31/I31,2)</f>
        <v>4.61</v>
      </c>
      <c r="K31" s="31">
        <v>20</v>
      </c>
      <c r="L31" s="36">
        <v>3</v>
      </c>
      <c r="N31" s="6">
        <v>8883</v>
      </c>
    </row>
    <row r="32" spans="2:14" ht="15" customHeight="1">
      <c r="B32" s="31">
        <v>3</v>
      </c>
      <c r="C32" s="32" t="str">
        <f>VLOOKUP(N32,'[1]LEDEN'!A:E,2,FALSE)</f>
        <v>WERBROUCK Luc</v>
      </c>
      <c r="D32" s="33"/>
      <c r="E32" s="33"/>
      <c r="F32" s="31">
        <v>2</v>
      </c>
      <c r="G32" s="31"/>
      <c r="H32" s="31">
        <v>60</v>
      </c>
      <c r="I32" s="31">
        <v>16</v>
      </c>
      <c r="J32" s="34">
        <f>ROUNDDOWN(H32/I32,2)</f>
        <v>3.75</v>
      </c>
      <c r="K32" s="31">
        <v>17</v>
      </c>
      <c r="L32" s="36"/>
      <c r="N32" s="6">
        <v>4133</v>
      </c>
    </row>
    <row r="33" spans="2:14" ht="15" customHeight="1">
      <c r="B33" s="31">
        <v>4</v>
      </c>
      <c r="C33" s="32" t="str">
        <f>VLOOKUP(N33,'[1]LEDEN'!A:E,2,FALSE)</f>
        <v>VAN PRAET Bart</v>
      </c>
      <c r="D33" s="33"/>
      <c r="E33" s="33"/>
      <c r="F33" s="31">
        <v>0</v>
      </c>
      <c r="G33" s="31"/>
      <c r="H33" s="31">
        <v>44</v>
      </c>
      <c r="I33" s="31">
        <v>19</v>
      </c>
      <c r="J33" s="34">
        <f>ROUNDDOWN(H33/I33,2)</f>
        <v>2.31</v>
      </c>
      <c r="K33" s="31">
        <v>8</v>
      </c>
      <c r="L33" s="36"/>
      <c r="N33" s="6">
        <v>8883</v>
      </c>
    </row>
    <row r="34" spans="1:12" ht="15" customHeight="1">
      <c r="A34" s="37"/>
      <c r="B34" s="38"/>
      <c r="C34" s="37" t="s">
        <v>19</v>
      </c>
      <c r="D34" s="37"/>
      <c r="E34" s="37" t="s">
        <v>20</v>
      </c>
      <c r="F34" s="39">
        <f>SUM(F30:F33)</f>
        <v>3</v>
      </c>
      <c r="G34" s="39">
        <f>SUM(G30:G33)</f>
        <v>0</v>
      </c>
      <c r="H34" s="39">
        <f>SUM(H30:H33)</f>
        <v>204</v>
      </c>
      <c r="I34" s="39">
        <f>SUM(I30:I33)</f>
        <v>59</v>
      </c>
      <c r="J34" s="40">
        <f>ROUNDDOWN(H34/I34,2)</f>
        <v>3.45</v>
      </c>
      <c r="K34" s="39">
        <f>MAX(K30:K33)</f>
        <v>20</v>
      </c>
      <c r="L34" s="41"/>
    </row>
    <row r="35" spans="1:12" ht="6.75" customHeight="1" thickBot="1">
      <c r="A35" s="43"/>
      <c r="B35" s="44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ht="6" customHeight="1"/>
    <row r="37" spans="1:12" ht="13.5" customHeight="1">
      <c r="A37" s="23" t="s">
        <v>11</v>
      </c>
      <c r="B37" s="24" t="str">
        <f>VLOOKUP(L37,'[1]LEDEN'!A:E,2,FALSE)</f>
        <v>MUS Hendrik</v>
      </c>
      <c r="C37" s="23"/>
      <c r="D37" s="23"/>
      <c r="E37" s="23"/>
      <c r="F37" s="23" t="s">
        <v>12</v>
      </c>
      <c r="G37" s="25" t="str">
        <f>VLOOKUP(L37,'[1]LEDEN'!A:E,3,FALSE)</f>
        <v>K.Br</v>
      </c>
      <c r="H37" s="25"/>
      <c r="I37" s="23"/>
      <c r="J37" s="23"/>
      <c r="K37" s="23"/>
      <c r="L37" s="26">
        <v>9257</v>
      </c>
    </row>
    <row r="39" spans="6:12" ht="12.75">
      <c r="F39" s="27" t="s">
        <v>13</v>
      </c>
      <c r="G39" s="28" t="s">
        <v>14</v>
      </c>
      <c r="H39" s="28">
        <v>2.3</v>
      </c>
      <c r="I39" s="29" t="s">
        <v>15</v>
      </c>
      <c r="J39" s="30" t="s">
        <v>16</v>
      </c>
      <c r="K39" s="28" t="s">
        <v>17</v>
      </c>
      <c r="L39" s="28" t="s">
        <v>18</v>
      </c>
    </row>
    <row r="40" spans="2:12" ht="15" customHeight="1">
      <c r="B40" s="31">
        <v>1</v>
      </c>
      <c r="C40" s="32" t="s">
        <v>21</v>
      </c>
      <c r="D40" s="33"/>
      <c r="E40" s="33"/>
      <c r="F40" s="31"/>
      <c r="G40" s="31"/>
      <c r="H40" s="31"/>
      <c r="I40" s="31"/>
      <c r="J40" s="34"/>
      <c r="K40" s="31"/>
      <c r="L40" s="35"/>
    </row>
    <row r="41" spans="2:12" ht="15" customHeight="1">
      <c r="B41" s="31">
        <v>2</v>
      </c>
      <c r="C41" s="32"/>
      <c r="D41" s="33"/>
      <c r="E41" s="33"/>
      <c r="F41" s="31"/>
      <c r="G41" s="31"/>
      <c r="H41" s="31"/>
      <c r="I41" s="31"/>
      <c r="J41" s="34"/>
      <c r="K41" s="31"/>
      <c r="L41" s="46"/>
    </row>
    <row r="42" spans="2:12" ht="15" customHeight="1">
      <c r="B42" s="31">
        <v>3</v>
      </c>
      <c r="C42" s="32"/>
      <c r="D42" s="33"/>
      <c r="E42" s="33"/>
      <c r="F42" s="31"/>
      <c r="G42" s="31"/>
      <c r="H42" s="31"/>
      <c r="I42" s="31"/>
      <c r="J42" s="34"/>
      <c r="K42" s="31"/>
      <c r="L42" s="46"/>
    </row>
    <row r="43" spans="2:12" ht="15" customHeight="1">
      <c r="B43" s="31">
        <v>4</v>
      </c>
      <c r="C43" s="32"/>
      <c r="D43" s="33"/>
      <c r="E43" s="33"/>
      <c r="F43" s="31"/>
      <c r="G43" s="31"/>
      <c r="H43" s="31"/>
      <c r="I43" s="31"/>
      <c r="J43" s="34"/>
      <c r="K43" s="31"/>
      <c r="L43" s="46"/>
    </row>
    <row r="44" spans="1:12" ht="15" customHeight="1">
      <c r="A44" s="37"/>
      <c r="B44" s="38"/>
      <c r="C44" s="37"/>
      <c r="D44" s="37"/>
      <c r="E44" s="37" t="s">
        <v>20</v>
      </c>
      <c r="F44" s="39"/>
      <c r="G44" s="39"/>
      <c r="H44" s="39"/>
      <c r="I44" s="39"/>
      <c r="J44" s="40"/>
      <c r="K44" s="39"/>
      <c r="L44" s="41"/>
    </row>
    <row r="45" spans="1:12" ht="4.5" customHeight="1" thickBot="1">
      <c r="A45" s="43"/>
      <c r="B45" s="44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ht="6" customHeight="1"/>
    <row r="47" spans="1:10" s="48" customFormat="1" ht="15">
      <c r="A47" s="47" t="s">
        <v>22</v>
      </c>
      <c r="C47" s="47"/>
      <c r="H47" s="47" t="s">
        <v>23</v>
      </c>
      <c r="I47" s="47"/>
      <c r="J47" s="47"/>
    </row>
    <row r="48" spans="1:10" s="48" customFormat="1" ht="15">
      <c r="A48" s="49"/>
      <c r="C48" s="49"/>
      <c r="H48" s="47" t="s">
        <v>24</v>
      </c>
      <c r="I48" s="47"/>
      <c r="J48" s="47"/>
    </row>
    <row r="49" spans="1:4" s="48" customFormat="1" ht="15">
      <c r="A49" s="47" t="s">
        <v>25</v>
      </c>
      <c r="C49" s="49"/>
      <c r="D49" s="50"/>
    </row>
    <row r="50" spans="1:3" s="48" customFormat="1" ht="15">
      <c r="A50" s="50">
        <v>8883</v>
      </c>
      <c r="B50" s="50"/>
      <c r="C50" s="51"/>
    </row>
    <row r="51" s="48" customFormat="1" ht="15">
      <c r="A51" s="50" t="s">
        <v>26</v>
      </c>
    </row>
    <row r="52" s="48" customFormat="1" ht="12.75">
      <c r="A52" s="52"/>
    </row>
    <row r="53" s="48" customFormat="1" ht="12.75">
      <c r="B53" s="52"/>
    </row>
    <row r="54" spans="2:12" s="48" customFormat="1" ht="15">
      <c r="B54" s="52"/>
      <c r="D54" s="53">
        <v>41996</v>
      </c>
      <c r="H54" s="47" t="s">
        <v>27</v>
      </c>
      <c r="I54" s="54" t="s">
        <v>28</v>
      </c>
      <c r="J54" s="54"/>
      <c r="K54" s="54"/>
      <c r="L54" s="54"/>
    </row>
  </sheetData>
  <sheetProtection/>
  <mergeCells count="8">
    <mergeCell ref="L41:L43"/>
    <mergeCell ref="I54:L54"/>
    <mergeCell ref="C3:D3"/>
    <mergeCell ref="F3:I3"/>
    <mergeCell ref="K3:M3"/>
    <mergeCell ref="L10:L13"/>
    <mergeCell ref="L21:L23"/>
    <mergeCell ref="L31:L33"/>
  </mergeCells>
  <printOptions/>
  <pageMargins left="0.3937007874015748" right="0" top="0.6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2014-12-24T10:13:29Z</dcterms:created>
  <dcterms:modified xsi:type="dcterms:W3CDTF">2014-12-24T10:14:06Z</dcterms:modified>
  <cp:category/>
  <cp:version/>
  <cp:contentType/>
  <cp:contentStatus/>
</cp:coreProperties>
</file>