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<sst xmlns="http://schemas.openxmlformats.org/spreadsheetml/2006/main" count="61" uniqueCount="31">
  <si>
    <t>K.B.B.B.</t>
  </si>
  <si>
    <t xml:space="preserve">                         GEWEST   BEIDE VLAANDEREN</t>
  </si>
  <si>
    <t>F.R.B.B.</t>
  </si>
  <si>
    <t>Kompetitie:</t>
  </si>
  <si>
    <t xml:space="preserve">                  Districtfinale 4° KLASSE DRIEBANDEN</t>
  </si>
  <si>
    <t xml:space="preserve">     MATCH</t>
  </si>
  <si>
    <t>datum:</t>
  </si>
  <si>
    <t>Lokaal:</t>
  </si>
  <si>
    <t>C. MIDDELKERKE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</si>
  <si>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</si>
  <si>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</si>
  <si>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</si>
  <si>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</si>
  <si>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</si>
  <si>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</si>
  <si>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</si>
  <si>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</si>
  <si>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</si>
  <si>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</si>
  <si>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</si>
  <si>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</si>
  <si>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</si>
  <si>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</si>
  <si>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</si>
  <si>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</si>
  <si>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DENDERSTREEK</t>
  </si>
  <si>
    <t>25/26.04.2015</t>
  </si>
  <si>
    <t>EUSSEN Gerardus</t>
  </si>
  <si>
    <t>OOSTENDSE B.A.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</si>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</sst>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64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164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28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8" fillId="0" borderId="0" xfId="55" applyNumberFormat="1" applyFont="1">
      <alignment/>
      <protection/>
    </xf>
    <xf numFmtId="0" fontId="28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PageLayoutView="0" workbookViewId="0" topLeftCell="A1">
      <selection activeCell="C3" sqref="C3:D3"/>
    </sheetView>
  </sheetViews>
  <sheetFormatPr defaultColWidth="9.140625" defaultRowHeight="12.75"/>
  <cols>
    <col min="1" max="1" width="9.57421875" style="0" customWidth="1"/>
    <col min="2" max="2" width="3.140625" style="2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26" customWidth="1"/>
    <col min="11" max="11" width="6.57421875" style="0" customWidth="1"/>
    <col min="12" max="12" width="7.421875" style="0" customWidth="1"/>
    <col min="13" max="13" width="6.8515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1"/>
      <c r="F2" s="9"/>
      <c r="G2" s="9"/>
      <c r="H2" s="9"/>
      <c r="I2" s="9"/>
      <c r="J2" s="12"/>
      <c r="K2" s="9"/>
      <c r="L2" s="11" t="s">
        <v>5</v>
      </c>
      <c r="M2" s="13"/>
    </row>
    <row r="3" spans="1:13" ht="17.25" customHeight="1">
      <c r="A3" s="7" t="s">
        <v>6</v>
      </c>
      <c r="B3" s="8"/>
      <c r="C3" s="14">
        <v>42074</v>
      </c>
      <c r="D3" s="14"/>
      <c r="E3" s="15" t="s">
        <v>7</v>
      </c>
      <c r="F3" s="16" t="s">
        <v>8</v>
      </c>
      <c r="G3" s="16"/>
      <c r="H3" s="16"/>
      <c r="I3" s="16"/>
      <c r="J3" s="17" t="s">
        <v>9</v>
      </c>
      <c r="K3" s="18" t="s">
        <v>10</v>
      </c>
      <c r="L3" s="18"/>
      <c r="M3" s="19"/>
    </row>
    <row r="4" spans="1:13" ht="3.75" customHeight="1">
      <c r="A4" s="20"/>
      <c r="B4" s="21"/>
      <c r="C4" s="22"/>
      <c r="D4" s="22"/>
      <c r="E4" s="22"/>
      <c r="F4" s="22"/>
      <c r="G4" s="22"/>
      <c r="H4" s="22"/>
      <c r="I4" s="22"/>
      <c r="J4" s="23"/>
      <c r="K4" s="22"/>
      <c r="L4" s="22"/>
      <c r="M4" s="24"/>
    </row>
    <row r="5" ht="12" customHeight="1">
      <c r="B5" s="25" t="s">
        <v>11</v>
      </c>
    </row>
    <row r="6" ht="5.25" customHeight="1"/>
    <row r="7" spans="1:12" ht="12.75">
      <c r="A7" s="28" t="s">
        <v>12</v>
      </c>
      <c r="B7" s="29" t="str">
        <f>VLOOKUP(L7,'[1]LEDEN'!A:E,2,FALSE)</f>
        <v>GARRE Roger</v>
      </c>
      <c r="C7" s="28"/>
      <c r="D7" s="28"/>
      <c r="E7" s="28"/>
      <c r="F7" s="28" t="s">
        <v>13</v>
      </c>
      <c r="G7" s="30" t="str">
        <f>VLOOKUP(L7,'[1]LEDEN'!A:E,3,FALSE)</f>
        <v>CM</v>
      </c>
      <c r="H7" s="30" t="str">
        <f>VLOOKUP(L7,'[1]LEDEN'!A:E,3,FALSE)</f>
        <v>CM</v>
      </c>
      <c r="I7" s="28"/>
      <c r="J7" s="31"/>
      <c r="K7" s="28"/>
      <c r="L7" s="32">
        <v>8045</v>
      </c>
    </row>
    <row r="8" ht="6" customHeight="1"/>
    <row r="9" spans="6:12" ht="12.75">
      <c r="F9" s="33" t="s">
        <v>14</v>
      </c>
      <c r="G9" s="34" t="s">
        <v>15</v>
      </c>
      <c r="H9" s="34" t="s">
        <v>16</v>
      </c>
      <c r="I9" s="35" t="s">
        <v>17</v>
      </c>
      <c r="J9" s="36" t="s">
        <v>18</v>
      </c>
      <c r="K9" s="34" t="s">
        <v>19</v>
      </c>
      <c r="L9" s="34" t="s">
        <v>20</v>
      </c>
    </row>
    <row r="10" spans="2:14" ht="15" customHeight="1">
      <c r="B10" s="37">
        <v>1</v>
      </c>
      <c r="C10" s="38" t="str">
        <f>VLOOKUP(N10,'[1]LEDEN'!A:E,2,FALSE)</f>
        <v>CEULEMANS Lodewijck</v>
      </c>
      <c r="D10" s="39"/>
      <c r="E10" s="39"/>
      <c r="F10" s="37">
        <v>2</v>
      </c>
      <c r="G10" s="37"/>
      <c r="H10" s="37">
        <v>18</v>
      </c>
      <c r="I10" s="37">
        <v>45</v>
      </c>
      <c r="J10" s="40">
        <f>ROUNDDOWN(H10/I10,3)</f>
        <v>0.4</v>
      </c>
      <c r="K10" s="37">
        <v>2</v>
      </c>
      <c r="L10" s="41"/>
      <c r="N10">
        <v>1376</v>
      </c>
    </row>
    <row r="11" spans="2:14" ht="15" customHeight="1">
      <c r="B11" s="37">
        <v>2</v>
      </c>
      <c r="C11" s="38" t="str">
        <f>VLOOKUP(N11,'[1]LEDEN'!A:E,2,FALSE)</f>
        <v>DELAERE Marc</v>
      </c>
      <c r="D11" s="39"/>
      <c r="E11" s="39"/>
      <c r="F11" s="37">
        <v>2</v>
      </c>
      <c r="G11" s="37"/>
      <c r="H11" s="37">
        <v>18</v>
      </c>
      <c r="I11" s="37">
        <v>61</v>
      </c>
      <c r="J11" s="40">
        <f>ROUNDDOWN(H11/I11,3)</f>
        <v>0.295</v>
      </c>
      <c r="K11" s="37">
        <v>3</v>
      </c>
      <c r="L11" s="42">
        <v>2</v>
      </c>
      <c r="N11">
        <v>6399</v>
      </c>
    </row>
    <row r="12" spans="2:14" ht="15" customHeight="1">
      <c r="B12" s="37">
        <v>3</v>
      </c>
      <c r="C12" s="38" t="str">
        <f>VLOOKUP(N12,'[1]LEDEN'!A:E,2,FALSE)</f>
        <v>EUSSEN Gerardus</v>
      </c>
      <c r="D12" s="39"/>
      <c r="E12" s="39"/>
      <c r="F12" s="37">
        <v>0</v>
      </c>
      <c r="G12" s="37"/>
      <c r="H12" s="37">
        <v>10</v>
      </c>
      <c r="I12" s="37">
        <v>31</v>
      </c>
      <c r="J12" s="40">
        <f>ROUNDDOWN(H12/I12,3)</f>
        <v>0.322</v>
      </c>
      <c r="K12" s="37">
        <v>2</v>
      </c>
      <c r="L12" s="42"/>
      <c r="N12">
        <v>9414</v>
      </c>
    </row>
    <row r="13" spans="2:12" ht="15" customHeight="1" hidden="1">
      <c r="B13" s="37">
        <v>4</v>
      </c>
      <c r="C13" s="38" t="e">
        <f>VLOOKUP(N13,'[1]LEDEN'!A:E,2,FALSE)</f>
        <v>#N/A</v>
      </c>
      <c r="D13" s="39"/>
      <c r="E13" s="39"/>
      <c r="F13" s="37"/>
      <c r="G13" s="37"/>
      <c r="H13" s="37"/>
      <c r="I13" s="37"/>
      <c r="J13" s="40" t="e">
        <f>ROUNDDOWN(H13/I13,2)</f>
        <v>#DIV/0!</v>
      </c>
      <c r="K13" s="37"/>
      <c r="L13" s="42"/>
    </row>
    <row r="14" spans="1:13" ht="15" customHeight="1">
      <c r="A14" s="43"/>
      <c r="B14" s="44"/>
      <c r="C14" s="45" t="s">
        <v>21</v>
      </c>
      <c r="D14" s="43"/>
      <c r="E14" s="43" t="s">
        <v>22</v>
      </c>
      <c r="F14" s="46">
        <f>SUM(F10:F13)</f>
        <v>4</v>
      </c>
      <c r="G14" s="46">
        <f>SUM(G10:G13)</f>
        <v>0</v>
      </c>
      <c r="H14" s="46">
        <f>SUM(H10:H13)</f>
        <v>46</v>
      </c>
      <c r="I14" s="46">
        <f>SUM(I10:I13)</f>
        <v>137</v>
      </c>
      <c r="J14" s="47">
        <f>ROUNDDOWN(H14/I14,3)</f>
        <v>0.335</v>
      </c>
      <c r="K14" s="46">
        <f>MAX(K10:K13)</f>
        <v>3</v>
      </c>
      <c r="L14" s="48"/>
      <c r="M14" s="49"/>
    </row>
    <row r="15" spans="1:12" ht="8.25" customHeight="1" thickBot="1">
      <c r="A15" s="50"/>
      <c r="B15" s="51"/>
      <c r="C15" s="50"/>
      <c r="D15" s="50"/>
      <c r="E15" s="50"/>
      <c r="F15" s="50"/>
      <c r="G15" s="50"/>
      <c r="H15" s="50"/>
      <c r="I15" s="50"/>
      <c r="J15" s="52"/>
      <c r="K15" s="50"/>
      <c r="L15" s="50"/>
    </row>
    <row r="16" ht="7.5" customHeight="1"/>
    <row r="17" spans="1:12" ht="12.75">
      <c r="A17" s="28" t="s">
        <v>12</v>
      </c>
      <c r="B17" s="29" t="str">
        <f>VLOOKUP(L17,'[1]LEDEN'!A:E,2,FALSE)</f>
        <v>EUSSEN Gerardus</v>
      </c>
      <c r="C17" s="28"/>
      <c r="D17" s="28"/>
      <c r="E17" s="28"/>
      <c r="F17" s="28" t="s">
        <v>13</v>
      </c>
      <c r="G17" s="30" t="str">
        <f>VLOOKUP(L17,'[1]LEDEN'!A:E,3,FALSE)</f>
        <v>OBA</v>
      </c>
      <c r="H17" s="30" t="str">
        <f>VLOOKUP(L17,'[1]LEDEN'!A:E,3,FALSE)</f>
        <v>OBA</v>
      </c>
      <c r="I17" s="28"/>
      <c r="J17" s="31"/>
      <c r="K17" s="28"/>
      <c r="L17" s="32">
        <v>9414</v>
      </c>
    </row>
    <row r="18" ht="6" customHeight="1"/>
    <row r="19" spans="6:12" ht="12.75">
      <c r="F19" s="33" t="s">
        <v>14</v>
      </c>
      <c r="G19" s="34" t="s">
        <v>15</v>
      </c>
      <c r="H19" s="34" t="s">
        <v>16</v>
      </c>
      <c r="I19" s="35" t="s">
        <v>17</v>
      </c>
      <c r="J19" s="36" t="s">
        <v>18</v>
      </c>
      <c r="K19" s="34" t="s">
        <v>19</v>
      </c>
      <c r="L19" s="34" t="s">
        <v>20</v>
      </c>
    </row>
    <row r="20" spans="2:14" ht="15" customHeight="1">
      <c r="B20" s="37">
        <v>1</v>
      </c>
      <c r="C20" s="38" t="str">
        <f>VLOOKUP(N20,'[1]LEDEN'!A:E,2,FALSE)</f>
        <v>DELAERE Marc</v>
      </c>
      <c r="D20" s="39"/>
      <c r="E20" s="39"/>
      <c r="F20" s="37">
        <v>2</v>
      </c>
      <c r="G20" s="37"/>
      <c r="H20" s="37">
        <v>18</v>
      </c>
      <c r="I20" s="37">
        <v>50</v>
      </c>
      <c r="J20" s="40">
        <f>ROUNDDOWN(H20/I20,3)</f>
        <v>0.36</v>
      </c>
      <c r="K20" s="37">
        <v>3</v>
      </c>
      <c r="L20" s="41"/>
      <c r="N20">
        <v>6399</v>
      </c>
    </row>
    <row r="21" spans="2:14" ht="15" customHeight="1">
      <c r="B21" s="37">
        <v>2</v>
      </c>
      <c r="C21" s="38" t="str">
        <f>VLOOKUP(N21,'[1]LEDEN'!A:E,2,FALSE)</f>
        <v>CEULEMANS Lodewijck</v>
      </c>
      <c r="D21" s="39"/>
      <c r="E21" s="39"/>
      <c r="F21" s="37">
        <v>2</v>
      </c>
      <c r="G21" s="37"/>
      <c r="H21" s="37">
        <v>18</v>
      </c>
      <c r="I21" s="37">
        <v>73</v>
      </c>
      <c r="J21" s="40">
        <f>ROUNDDOWN(H21/I21,3)</f>
        <v>0.246</v>
      </c>
      <c r="K21" s="37">
        <v>3</v>
      </c>
      <c r="L21" s="53">
        <v>1</v>
      </c>
      <c r="N21">
        <v>1376</v>
      </c>
    </row>
    <row r="22" spans="2:14" ht="15" customHeight="1">
      <c r="B22" s="37">
        <v>3</v>
      </c>
      <c r="C22" s="38" t="str">
        <f>VLOOKUP(N22,'[1]LEDEN'!A:E,2,FALSE)</f>
        <v>GARRE Roger</v>
      </c>
      <c r="D22" s="39"/>
      <c r="E22" s="39"/>
      <c r="F22" s="37">
        <v>2</v>
      </c>
      <c r="G22" s="37"/>
      <c r="H22" s="37">
        <v>18</v>
      </c>
      <c r="I22" s="37">
        <v>31</v>
      </c>
      <c r="J22" s="40">
        <f>ROUNDDOWN(H22/I22,3)</f>
        <v>0.58</v>
      </c>
      <c r="K22" s="37">
        <v>5</v>
      </c>
      <c r="L22" s="53"/>
      <c r="N22">
        <v>8045</v>
      </c>
    </row>
    <row r="23" spans="1:12" ht="15" customHeight="1">
      <c r="A23" s="43"/>
      <c r="B23" s="44"/>
      <c r="C23" s="45" t="s">
        <v>21</v>
      </c>
      <c r="D23" s="43"/>
      <c r="E23" s="43" t="s">
        <v>22</v>
      </c>
      <c r="F23" s="46">
        <f>SUM(F20:F22)</f>
        <v>6</v>
      </c>
      <c r="G23" s="46">
        <f>SUM(G20:G22)</f>
        <v>0</v>
      </c>
      <c r="H23" s="46">
        <f>SUM(H20:H22)</f>
        <v>54</v>
      </c>
      <c r="I23" s="46">
        <f>SUM(I20:I22)</f>
        <v>154</v>
      </c>
      <c r="J23" s="47">
        <f>ROUNDDOWN(H23/I23,3)</f>
        <v>0.35</v>
      </c>
      <c r="K23" s="46">
        <f>MAX(K20:K22)</f>
        <v>5</v>
      </c>
      <c r="L23" s="48"/>
    </row>
    <row r="24" spans="1:12" ht="7.5" customHeight="1" thickBot="1">
      <c r="A24" s="50"/>
      <c r="B24" s="51"/>
      <c r="C24" s="50"/>
      <c r="D24" s="50"/>
      <c r="E24" s="50"/>
      <c r="F24" s="50"/>
      <c r="G24" s="50"/>
      <c r="H24" s="50"/>
      <c r="I24" s="50"/>
      <c r="J24" s="52"/>
      <c r="K24" s="50"/>
      <c r="L24" s="50"/>
    </row>
    <row r="25" ht="3.75" customHeight="1"/>
    <row r="26" spans="1:12" ht="12.75">
      <c r="A26" s="28" t="s">
        <v>12</v>
      </c>
      <c r="B26" s="29" t="str">
        <f>VLOOKUP(L26,'[1]LEDEN'!A:E,2,FALSE)</f>
        <v>DELAERE Marc</v>
      </c>
      <c r="C26" s="28"/>
      <c r="D26" s="28"/>
      <c r="E26" s="28"/>
      <c r="F26" s="28" t="s">
        <v>13</v>
      </c>
      <c r="G26" s="30" t="str">
        <f>VLOOKUP(L26,'[1]LEDEN'!A:E,3,FALSE)</f>
        <v>K.BiGi</v>
      </c>
      <c r="H26" s="30" t="str">
        <f>VLOOKUP(L26,'[1]LEDEN'!A:E,3,FALSE)</f>
        <v>K.BiGi</v>
      </c>
      <c r="I26" s="28"/>
      <c r="J26" s="31"/>
      <c r="K26" s="28"/>
      <c r="L26" s="32">
        <v>6399</v>
      </c>
    </row>
    <row r="27" ht="7.5" customHeight="1"/>
    <row r="28" spans="6:12" ht="12.75">
      <c r="F28" s="33" t="s">
        <v>14</v>
      </c>
      <c r="G28" s="34" t="s">
        <v>15</v>
      </c>
      <c r="H28" s="34">
        <v>2.3</v>
      </c>
      <c r="I28" s="35" t="s">
        <v>17</v>
      </c>
      <c r="J28" s="36" t="s">
        <v>18</v>
      </c>
      <c r="K28" s="34" t="s">
        <v>19</v>
      </c>
      <c r="L28" s="34" t="s">
        <v>20</v>
      </c>
    </row>
    <row r="29" spans="2:14" ht="15" customHeight="1">
      <c r="B29" s="37">
        <v>1</v>
      </c>
      <c r="C29" s="38" t="str">
        <f>VLOOKUP(N29,'[1]LEDEN'!A:E,2,FALSE)</f>
        <v>EUSSEN Gerardus</v>
      </c>
      <c r="D29" s="39"/>
      <c r="E29" s="39"/>
      <c r="F29" s="37">
        <v>0</v>
      </c>
      <c r="G29" s="37"/>
      <c r="H29" s="37">
        <v>14</v>
      </c>
      <c r="I29" s="37">
        <v>50</v>
      </c>
      <c r="J29" s="40">
        <f>ROUNDDOWN(H29/I29,3)</f>
        <v>0.28</v>
      </c>
      <c r="K29" s="37">
        <v>2</v>
      </c>
      <c r="L29" s="41"/>
      <c r="N29">
        <v>9414</v>
      </c>
    </row>
    <row r="30" spans="2:14" ht="15" customHeight="1">
      <c r="B30" s="37">
        <v>2</v>
      </c>
      <c r="C30" s="38" t="str">
        <f>VLOOKUP(N30,'[1]LEDEN'!A:E,2,FALSE)</f>
        <v>GARRE Roger</v>
      </c>
      <c r="D30" s="39"/>
      <c r="E30" s="39"/>
      <c r="F30" s="37">
        <v>0</v>
      </c>
      <c r="G30" s="37"/>
      <c r="H30" s="37">
        <v>15</v>
      </c>
      <c r="I30" s="37">
        <v>61</v>
      </c>
      <c r="J30" s="40">
        <f>ROUNDDOWN(H30/I30,3)</f>
        <v>0.245</v>
      </c>
      <c r="K30" s="37">
        <v>2</v>
      </c>
      <c r="L30" s="42">
        <v>3</v>
      </c>
      <c r="N30">
        <v>8045</v>
      </c>
    </row>
    <row r="31" spans="2:14" ht="15" customHeight="1">
      <c r="B31" s="37">
        <v>3</v>
      </c>
      <c r="C31" s="38" t="str">
        <f>VLOOKUP(N31,'[1]LEDEN'!A:E,2,FALSE)</f>
        <v>CEULEMANS Lodewijck</v>
      </c>
      <c r="D31" s="39"/>
      <c r="E31" s="39"/>
      <c r="F31" s="37">
        <v>2</v>
      </c>
      <c r="G31" s="37"/>
      <c r="H31" s="37">
        <v>18</v>
      </c>
      <c r="I31" s="37">
        <v>67</v>
      </c>
      <c r="J31" s="40">
        <f>ROUNDDOWN(H31/I31,2)</f>
        <v>0.26</v>
      </c>
      <c r="K31" s="37">
        <v>2</v>
      </c>
      <c r="L31" s="42"/>
      <c r="N31">
        <v>1376</v>
      </c>
    </row>
    <row r="32" spans="1:12" ht="15" customHeight="1">
      <c r="A32" s="43"/>
      <c r="B32" s="44"/>
      <c r="C32" s="43" t="s">
        <v>23</v>
      </c>
      <c r="D32" s="43"/>
      <c r="E32" s="43" t="s">
        <v>22</v>
      </c>
      <c r="F32" s="46">
        <f>SUM(F29:F31)</f>
        <v>2</v>
      </c>
      <c r="G32" s="46">
        <f>SUM(G29:G31)</f>
        <v>0</v>
      </c>
      <c r="H32" s="46">
        <f>SUM(H29:H31)</f>
        <v>47</v>
      </c>
      <c r="I32" s="46">
        <f>SUM(I29:I31)</f>
        <v>178</v>
      </c>
      <c r="J32" s="47">
        <f>ROUNDDOWN(H32/I32,3)</f>
        <v>0.264</v>
      </c>
      <c r="K32" s="46">
        <f>MAX(K29:K31)</f>
        <v>2</v>
      </c>
      <c r="L32" s="48"/>
    </row>
    <row r="33" spans="1:12" ht="6.75" customHeight="1" thickBot="1">
      <c r="A33" s="50"/>
      <c r="B33" s="51"/>
      <c r="C33" s="50"/>
      <c r="D33" s="50"/>
      <c r="E33" s="50"/>
      <c r="F33" s="50"/>
      <c r="G33" s="50"/>
      <c r="H33" s="50"/>
      <c r="I33" s="50"/>
      <c r="J33" s="52"/>
      <c r="K33" s="50"/>
      <c r="L33" s="50"/>
    </row>
    <row r="34" ht="6" customHeight="1"/>
    <row r="35" spans="1:12" ht="13.5" customHeight="1">
      <c r="A35" s="28" t="s">
        <v>12</v>
      </c>
      <c r="B35" s="29" t="str">
        <f>VLOOKUP(L35,'[1]LEDEN'!A:E,2,FALSE)</f>
        <v>CEULEMANS Lodewijck</v>
      </c>
      <c r="C35" s="28"/>
      <c r="D35" s="28"/>
      <c r="E35" s="28"/>
      <c r="F35" s="28" t="s">
        <v>13</v>
      </c>
      <c r="G35" s="30" t="str">
        <f>VLOOKUP(L35,'[1]LEDEN'!A:E,3,FALSE)</f>
        <v>CM</v>
      </c>
      <c r="H35" s="30" t="str">
        <f>VLOOKUP(L35,'[1]LEDEN'!A:E,3,FALSE)</f>
        <v>CM</v>
      </c>
      <c r="I35" s="28"/>
      <c r="J35" s="31"/>
      <c r="K35" s="28"/>
      <c r="L35" s="32">
        <v>1376</v>
      </c>
    </row>
    <row r="37" spans="6:12" ht="12.75">
      <c r="F37" s="33" t="s">
        <v>14</v>
      </c>
      <c r="G37" s="34" t="s">
        <v>15</v>
      </c>
      <c r="H37" s="34">
        <v>2.3</v>
      </c>
      <c r="I37" s="35" t="s">
        <v>17</v>
      </c>
      <c r="J37" s="36" t="s">
        <v>18</v>
      </c>
      <c r="K37" s="34" t="s">
        <v>19</v>
      </c>
      <c r="L37" s="34" t="s">
        <v>20</v>
      </c>
    </row>
    <row r="38" spans="2:14" ht="15" customHeight="1">
      <c r="B38" s="37">
        <v>1</v>
      </c>
      <c r="C38" s="38" t="str">
        <f>VLOOKUP(N38,'[1]LEDEN'!A:E,2,FALSE)</f>
        <v>GARRE Roger</v>
      </c>
      <c r="D38" s="39"/>
      <c r="E38" s="39"/>
      <c r="F38" s="37">
        <v>0</v>
      </c>
      <c r="G38" s="37"/>
      <c r="H38" s="37">
        <v>13</v>
      </c>
      <c r="I38" s="37">
        <v>45</v>
      </c>
      <c r="J38" s="40">
        <f>ROUNDDOWN(H38/I38,3)</f>
        <v>0.288</v>
      </c>
      <c r="K38" s="37">
        <v>2</v>
      </c>
      <c r="L38" s="41"/>
      <c r="N38">
        <v>8045</v>
      </c>
    </row>
    <row r="39" spans="2:14" ht="15" customHeight="1">
      <c r="B39" s="37">
        <v>2</v>
      </c>
      <c r="C39" s="38" t="str">
        <f>VLOOKUP(N39,'[1]LEDEN'!A:E,2,FALSE)</f>
        <v>EUSSEN Gerardus</v>
      </c>
      <c r="D39" s="39"/>
      <c r="E39" s="39"/>
      <c r="F39" s="37">
        <v>0</v>
      </c>
      <c r="G39" s="37"/>
      <c r="H39" s="37">
        <v>15</v>
      </c>
      <c r="I39" s="37">
        <v>73</v>
      </c>
      <c r="J39" s="40">
        <f>ROUNDDOWN(H39/I39,3)</f>
        <v>0.205</v>
      </c>
      <c r="K39" s="37">
        <v>2</v>
      </c>
      <c r="L39" s="42">
        <v>4</v>
      </c>
      <c r="N39">
        <v>9414</v>
      </c>
    </row>
    <row r="40" spans="2:14" ht="15" customHeight="1">
      <c r="B40" s="37">
        <v>3</v>
      </c>
      <c r="C40" s="38" t="str">
        <f>VLOOKUP(N40,'[1]LEDEN'!A:E,2,FALSE)</f>
        <v>DELAERE Marc</v>
      </c>
      <c r="D40" s="39"/>
      <c r="E40" s="39"/>
      <c r="F40" s="37">
        <v>0</v>
      </c>
      <c r="G40" s="37"/>
      <c r="H40" s="37">
        <v>17</v>
      </c>
      <c r="I40" s="37">
        <v>67</v>
      </c>
      <c r="J40" s="40">
        <f>ROUNDDOWN(H40/I40,3)</f>
        <v>0.253</v>
      </c>
      <c r="K40" s="37">
        <v>2</v>
      </c>
      <c r="L40" s="42"/>
      <c r="N40">
        <v>6399</v>
      </c>
    </row>
    <row r="41" spans="1:12" ht="15" customHeight="1">
      <c r="A41" s="43"/>
      <c r="B41" s="44"/>
      <c r="C41" s="45" t="s">
        <v>23</v>
      </c>
      <c r="D41" s="43"/>
      <c r="E41" s="43" t="s">
        <v>22</v>
      </c>
      <c r="F41" s="46">
        <f>SUM(F38:F40)</f>
        <v>0</v>
      </c>
      <c r="G41" s="46">
        <f>SUM(G38:G40)</f>
        <v>0</v>
      </c>
      <c r="H41" s="46">
        <f>SUM(H38:H40)</f>
        <v>45</v>
      </c>
      <c r="I41" s="46">
        <f>SUM(I38:I40)</f>
        <v>185</v>
      </c>
      <c r="J41" s="47">
        <f>ROUNDDOWN(H41/I41,3)</f>
        <v>0.243</v>
      </c>
      <c r="K41" s="46">
        <f>MAX(K38:K40)</f>
        <v>2</v>
      </c>
      <c r="L41" s="48"/>
    </row>
    <row r="42" spans="1:12" ht="4.5" customHeight="1" thickBot="1">
      <c r="A42" s="50"/>
      <c r="B42" s="51"/>
      <c r="C42" s="50"/>
      <c r="D42" s="50"/>
      <c r="E42" s="50"/>
      <c r="F42" s="50"/>
      <c r="G42" s="50"/>
      <c r="H42" s="50"/>
      <c r="I42" s="50"/>
      <c r="J42" s="52"/>
      <c r="K42" s="50"/>
      <c r="L42" s="50"/>
    </row>
    <row r="43" ht="6" customHeight="1"/>
    <row r="44" spans="1:12" ht="15">
      <c r="A44" s="54" t="s">
        <v>24</v>
      </c>
      <c r="B44" s="55"/>
      <c r="C44" s="54"/>
      <c r="D44" s="55"/>
      <c r="E44" s="55"/>
      <c r="F44" s="55"/>
      <c r="G44" s="55"/>
      <c r="H44" s="54" t="s">
        <v>25</v>
      </c>
      <c r="I44" s="54"/>
      <c r="J44" s="54"/>
      <c r="K44" s="55"/>
      <c r="L44" s="55"/>
    </row>
    <row r="45" spans="1:12" ht="15">
      <c r="A45" s="56"/>
      <c r="B45" s="55"/>
      <c r="C45" s="56"/>
      <c r="D45" s="55"/>
      <c r="E45" s="55"/>
      <c r="F45" s="55"/>
      <c r="G45" s="55"/>
      <c r="H45" s="54" t="s">
        <v>26</v>
      </c>
      <c r="I45" s="54"/>
      <c r="J45" s="54"/>
      <c r="K45" s="55"/>
      <c r="L45" s="55"/>
    </row>
    <row r="46" spans="1:12" ht="15">
      <c r="A46" s="54" t="s">
        <v>27</v>
      </c>
      <c r="B46" s="55"/>
      <c r="C46" s="56"/>
      <c r="D46" s="57"/>
      <c r="E46" s="55"/>
      <c r="F46" s="55"/>
      <c r="G46" s="55"/>
      <c r="H46" s="55"/>
      <c r="I46" s="55"/>
      <c r="J46" s="55"/>
      <c r="K46" s="55"/>
      <c r="L46" s="55"/>
    </row>
    <row r="47" spans="1:12" ht="15">
      <c r="A47" s="57">
        <v>9414</v>
      </c>
      <c r="B47" s="57"/>
      <c r="C47" s="58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5">
      <c r="A48" s="57" t="s">
        <v>28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0" ht="12.75">
      <c r="A49" s="59"/>
      <c r="B49" s="55"/>
      <c r="C49" s="55"/>
      <c r="J49"/>
    </row>
    <row r="50" spans="4:12" ht="15">
      <c r="D50" s="60">
        <v>42065</v>
      </c>
      <c r="E50" s="55"/>
      <c r="F50" s="55"/>
      <c r="G50" s="55"/>
      <c r="H50" s="54" t="s">
        <v>29</v>
      </c>
      <c r="I50" s="61" t="s">
        <v>30</v>
      </c>
      <c r="J50" s="61"/>
      <c r="K50" s="61"/>
      <c r="L50" s="61"/>
    </row>
  </sheetData>
  <sheetProtection/>
  <mergeCells count="8">
    <mergeCell ref="L39:L40"/>
    <mergeCell ref="I50:L50"/>
    <mergeCell ref="C3:D3"/>
    <mergeCell ref="F3:I3"/>
    <mergeCell ref="K3:M3"/>
    <mergeCell ref="L11:L13"/>
    <mergeCell ref="L21:L22"/>
    <mergeCell ref="L30:L31"/>
  </mergeCells>
  <printOptions/>
  <pageMargins left="0.56" right="0" top="0.4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2015-03-11T23:21:11Z</dcterms:created>
  <dcterms:modified xsi:type="dcterms:W3CDTF">2015-03-11T23:21:42Z</dcterms:modified>
  <cp:category/>
  <cp:version/>
  <cp:contentType/>
  <cp:contentStatus/>
</cp:coreProperties>
</file>