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'distrf1'!$A$1:$M$66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<sst xmlns="http://schemas.openxmlformats.org/spreadsheetml/2006/main" count="64" uniqueCount="33">
  <si>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</si>
  <si>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</si>
  <si>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</si>
  <si>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</si>
  <si>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Districtfinale1° KLASSE DRIEBANDEN</t>
  </si>
  <si>
    <t xml:space="preserve">     MATCH</t>
  </si>
  <si>
    <t>datum:</t>
  </si>
  <si>
    <t>03-09/03/2015</t>
  </si>
  <si>
    <t>Lokaal:</t>
  </si>
  <si>
    <t>K.BiGi &amp; OBA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</si>
  <si>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</si>
  <si>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</si>
  <si>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</si>
  <si>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</si>
  <si>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</si>
  <si>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</si>
  <si>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</si>
  <si>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</si>
  <si>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</si>
  <si>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</si>
  <si>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</si>
  <si>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</si>
  <si>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OG</t>
  </si>
  <si>
    <t>Totaal</t>
  </si>
  <si>
    <t xml:space="preserve">   </t>
  </si>
  <si>
    <t>MG</t>
  </si>
  <si>
    <t xml:space="preserve">GEW. FINALE : </t>
  </si>
  <si>
    <t>DISTRICT WAASLAND</t>
  </si>
  <si>
    <t>25/26.04.2015</t>
  </si>
  <si>
    <t>BAERT,Rony</t>
  </si>
  <si>
    <t>OOSTENDSE B.A.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</si>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</sst>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64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  <xf numFmtId="0" fontId="28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DF_DrBd_MB_14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3"/>
      <sheetName val="distrf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5" zoomScaleNormal="75" zoomScalePageLayoutView="0" workbookViewId="0" topLeftCell="A1">
      <selection activeCell="E54" sqref="E54"/>
    </sheetView>
  </sheetViews>
  <sheetFormatPr defaultColWidth="9.140625" defaultRowHeight="12.75"/>
  <cols>
    <col min="1" max="1" width="9.57421875" style="0" customWidth="1"/>
    <col min="2" max="2" width="3.140625" style="2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12.75">
      <c r="B5" s="24" t="s">
        <v>12</v>
      </c>
    </row>
    <row r="6" ht="5.25" customHeight="1"/>
    <row r="7" spans="1:12" ht="12.75">
      <c r="A7" s="27" t="s">
        <v>13</v>
      </c>
      <c r="B7" s="28" t="str">
        <f>VLOOKUP(L7,'[1]LEDEN'!A:E,2,FALSE)</f>
        <v>DE BAERE Eddy</v>
      </c>
      <c r="C7" s="27"/>
      <c r="D7" s="27"/>
      <c r="E7" s="27"/>
      <c r="F7" s="27" t="s">
        <v>14</v>
      </c>
      <c r="G7" s="29" t="str">
        <f>VLOOKUP(L7,'[1]LEDEN'!A:E,3,FALSE)</f>
        <v>K.BiGi</v>
      </c>
      <c r="H7" s="29" t="str">
        <f>VLOOKUP(L7,'[1]LEDEN'!A:E,3,FALSE)</f>
        <v>K.BiGi</v>
      </c>
      <c r="I7" s="27"/>
      <c r="J7" s="30"/>
      <c r="K7" s="27"/>
      <c r="L7" s="31">
        <v>4071</v>
      </c>
    </row>
    <row r="8" ht="6" customHeight="1">
      <c r="R8" s="29" t="e">
        <f>VLOOKUP(W8,'[1]LEDEN'!L:P,3,FALSE)</f>
        <v>#N/A</v>
      </c>
    </row>
    <row r="9" spans="6:12" ht="12.75">
      <c r="F9" s="32" t="s">
        <v>15</v>
      </c>
      <c r="G9" s="33" t="s">
        <v>16</v>
      </c>
      <c r="H9" s="33" t="s">
        <v>17</v>
      </c>
      <c r="I9" s="34" t="s">
        <v>18</v>
      </c>
      <c r="J9" s="35" t="s">
        <v>19</v>
      </c>
      <c r="K9" s="33" t="s">
        <v>20</v>
      </c>
      <c r="L9" s="33" t="s">
        <v>21</v>
      </c>
    </row>
    <row r="10" spans="2:14" ht="15" customHeight="1">
      <c r="B10" s="36">
        <v>1</v>
      </c>
      <c r="C10" s="37" t="str">
        <f>VLOOKUP(N10,'[1]LEDEN'!A:E,2,FALSE)</f>
        <v>VANRAPENBUSCH Franky</v>
      </c>
      <c r="D10" s="38"/>
      <c r="E10" s="38"/>
      <c r="F10" s="36">
        <v>2</v>
      </c>
      <c r="G10" s="36"/>
      <c r="H10" s="36">
        <v>34</v>
      </c>
      <c r="I10" s="36">
        <v>62</v>
      </c>
      <c r="J10" s="39">
        <f>ROUNDDOWN(H10/I10,3)</f>
        <v>0.548</v>
      </c>
      <c r="K10" s="36">
        <v>3</v>
      </c>
      <c r="L10" s="40"/>
      <c r="N10">
        <v>5408</v>
      </c>
    </row>
    <row r="11" spans="2:14" ht="15" customHeight="1">
      <c r="B11" s="36">
        <v>2</v>
      </c>
      <c r="C11" s="37" t="str">
        <f>VLOOKUP(N11,'[1]LEDEN'!A:E,2,FALSE)</f>
        <v>TRATSAERT Daniel</v>
      </c>
      <c r="D11" s="38"/>
      <c r="E11" s="38"/>
      <c r="F11" s="36">
        <v>2</v>
      </c>
      <c r="G11" s="36"/>
      <c r="H11" s="36">
        <v>34</v>
      </c>
      <c r="I11" s="36">
        <v>64</v>
      </c>
      <c r="J11" s="39">
        <f>ROUNDDOWN(H11/I11,3)</f>
        <v>0.531</v>
      </c>
      <c r="K11" s="36">
        <v>4</v>
      </c>
      <c r="L11" s="41">
        <v>2</v>
      </c>
      <c r="N11">
        <v>4269</v>
      </c>
    </row>
    <row r="12" spans="2:14" ht="15" customHeight="1">
      <c r="B12" s="36">
        <v>3</v>
      </c>
      <c r="C12" s="37" t="str">
        <f>VLOOKUP(N12,'[1]LEDEN'!A:E,2,FALSE)</f>
        <v>BAERT Rony</v>
      </c>
      <c r="D12" s="38"/>
      <c r="E12" s="38"/>
      <c r="F12" s="36">
        <v>2</v>
      </c>
      <c r="G12" s="36"/>
      <c r="H12" s="36">
        <v>34</v>
      </c>
      <c r="I12" s="36">
        <v>57</v>
      </c>
      <c r="J12" s="39">
        <f>ROUNDDOWN(H12/I12,3)</f>
        <v>0.596</v>
      </c>
      <c r="K12" s="36">
        <v>5</v>
      </c>
      <c r="L12" s="41"/>
      <c r="N12">
        <v>4065</v>
      </c>
    </row>
    <row r="13" spans="2:14" ht="15" customHeight="1">
      <c r="B13" s="36">
        <v>4</v>
      </c>
      <c r="C13" s="37" t="str">
        <f>VLOOKUP(N13,'[1]LEDEN'!A:E,2,FALSE)</f>
        <v>BAERT Rony</v>
      </c>
      <c r="D13" s="38"/>
      <c r="E13" s="38"/>
      <c r="F13" s="36">
        <v>0</v>
      </c>
      <c r="G13" s="36"/>
      <c r="H13" s="36">
        <v>29</v>
      </c>
      <c r="I13" s="36">
        <v>63</v>
      </c>
      <c r="J13" s="39">
        <f>ROUNDDOWN(H13/I13,3)</f>
        <v>0.46</v>
      </c>
      <c r="K13" s="36">
        <v>5</v>
      </c>
      <c r="L13" s="41"/>
      <c r="N13">
        <v>4065</v>
      </c>
    </row>
    <row r="14" spans="2:12" ht="15" customHeight="1" hidden="1">
      <c r="B14" s="36">
        <v>5</v>
      </c>
      <c r="C14" s="37" t="e">
        <f>VLOOKUP(N14,'[1]LEDEN'!A:E,2,FALSE)</f>
        <v>#N/A</v>
      </c>
      <c r="D14" s="38"/>
      <c r="E14" s="38"/>
      <c r="F14" s="36"/>
      <c r="G14" s="36"/>
      <c r="H14" s="36">
        <f>G14/8*7</f>
        <v>0</v>
      </c>
      <c r="I14" s="36"/>
      <c r="J14" s="39" t="e">
        <f>ROUNDDOWN(H14/I14,2)</f>
        <v>#DIV/0!</v>
      </c>
      <c r="K14" s="36"/>
      <c r="L14" s="41"/>
    </row>
    <row r="15" spans="1:13" ht="15" customHeight="1">
      <c r="A15" s="42"/>
      <c r="B15" s="43"/>
      <c r="C15" s="44" t="s">
        <v>22</v>
      </c>
      <c r="D15" s="42"/>
      <c r="E15" s="42" t="s">
        <v>23</v>
      </c>
      <c r="F15" s="45">
        <f>SUM(F10:F14)</f>
        <v>6</v>
      </c>
      <c r="G15" s="45">
        <f>SUM(G10:G14)</f>
        <v>0</v>
      </c>
      <c r="H15" s="45">
        <f>SUM(H10:H14)</f>
        <v>131</v>
      </c>
      <c r="I15" s="45">
        <f>SUM(I10:I14)</f>
        <v>246</v>
      </c>
      <c r="J15" s="46">
        <f>ROUNDDOWN(H15/I15,3)</f>
        <v>0.532</v>
      </c>
      <c r="K15" s="45">
        <f>MAX(K10:K14)</f>
        <v>5</v>
      </c>
      <c r="L15" s="47"/>
      <c r="M15" s="48"/>
    </row>
    <row r="16" spans="1:12" ht="8.25" customHeight="1" thickBot="1">
      <c r="A16" s="49"/>
      <c r="B16" s="50"/>
      <c r="C16" s="49"/>
      <c r="D16" s="49"/>
      <c r="E16" s="49"/>
      <c r="F16" s="49"/>
      <c r="G16" s="49"/>
      <c r="H16" s="49"/>
      <c r="I16" s="49"/>
      <c r="J16" s="51"/>
      <c r="K16" s="49"/>
      <c r="L16" s="49"/>
    </row>
    <row r="17" ht="7.5" customHeight="1"/>
    <row r="18" spans="1:12" ht="12.75">
      <c r="A18" s="27" t="s">
        <v>13</v>
      </c>
      <c r="B18" s="28" t="str">
        <f>VLOOKUP(L18,'[1]LEDEN'!A:E,2,FALSE)</f>
        <v>VANRAPENBUSCH Franky</v>
      </c>
      <c r="C18" s="27"/>
      <c r="D18" s="27"/>
      <c r="E18" s="27"/>
      <c r="F18" s="27" t="s">
        <v>14</v>
      </c>
      <c r="G18" s="29" t="str">
        <f>VLOOKUP(L18,'[1]LEDEN'!A:E,3,FALSE)</f>
        <v>K.Br</v>
      </c>
      <c r="H18" s="29" t="str">
        <f>VLOOKUP(L18,'[1]LEDEN'!A:E,3,FALSE)</f>
        <v>K.Br</v>
      </c>
      <c r="I18" s="27"/>
      <c r="J18" s="30"/>
      <c r="K18" s="27"/>
      <c r="L18" s="31">
        <v>5408</v>
      </c>
    </row>
    <row r="19" ht="6" customHeight="1"/>
    <row r="20" spans="6:12" ht="12.75">
      <c r="F20" s="32" t="s">
        <v>15</v>
      </c>
      <c r="G20" s="33" t="s">
        <v>16</v>
      </c>
      <c r="H20" s="33" t="s">
        <v>17</v>
      </c>
      <c r="I20" s="34" t="s">
        <v>18</v>
      </c>
      <c r="J20" s="35" t="s">
        <v>19</v>
      </c>
      <c r="K20" s="33" t="s">
        <v>20</v>
      </c>
      <c r="L20" s="33">
        <v>7465</v>
      </c>
    </row>
    <row r="21" spans="2:14" ht="15" customHeight="1">
      <c r="B21" s="36">
        <v>1</v>
      </c>
      <c r="C21" s="37" t="str">
        <f>VLOOKUP(N21,'[1]LEDEN'!A:E,2,FALSE)</f>
        <v>DE BAERE Eddy</v>
      </c>
      <c r="D21" s="38"/>
      <c r="E21" s="38"/>
      <c r="F21" s="36">
        <v>0</v>
      </c>
      <c r="G21" s="36"/>
      <c r="H21" s="36">
        <v>24</v>
      </c>
      <c r="I21" s="36">
        <v>62</v>
      </c>
      <c r="J21" s="39">
        <f>ROUNDDOWN(H21/I21,3)</f>
        <v>0.387</v>
      </c>
      <c r="K21" s="36">
        <v>2</v>
      </c>
      <c r="L21" s="40"/>
      <c r="N21">
        <v>4071</v>
      </c>
    </row>
    <row r="22" spans="2:14" ht="15" customHeight="1">
      <c r="B22" s="36">
        <v>2</v>
      </c>
      <c r="C22" s="37" t="str">
        <f>VLOOKUP(N22,'[1]LEDEN'!A:E,2,FALSE)</f>
        <v>BAERT Rony</v>
      </c>
      <c r="D22" s="38"/>
      <c r="E22" s="38"/>
      <c r="F22" s="36">
        <v>0</v>
      </c>
      <c r="G22" s="36"/>
      <c r="H22" s="36">
        <v>8</v>
      </c>
      <c r="I22" s="36">
        <v>37</v>
      </c>
      <c r="J22" s="39">
        <f>ROUNDDOWN(H22/I22,3)</f>
        <v>0.216</v>
      </c>
      <c r="K22" s="36">
        <v>2</v>
      </c>
      <c r="L22" s="41">
        <v>4</v>
      </c>
      <c r="N22">
        <v>4065</v>
      </c>
    </row>
    <row r="23" spans="2:14" ht="15" customHeight="1">
      <c r="B23" s="36">
        <v>3</v>
      </c>
      <c r="C23" s="37" t="str">
        <f>VLOOKUP(N23,'[1]LEDEN'!A:E,2,FALSE)</f>
        <v>TRATSAERT Daniel</v>
      </c>
      <c r="D23" s="38"/>
      <c r="E23" s="38"/>
      <c r="F23" s="36">
        <v>0</v>
      </c>
      <c r="G23" s="36"/>
      <c r="H23" s="36">
        <v>20</v>
      </c>
      <c r="I23" s="36">
        <v>55</v>
      </c>
      <c r="J23" s="39">
        <f>ROUNDDOWN(H23/I23,3)</f>
        <v>0.363</v>
      </c>
      <c r="K23" s="36">
        <v>3</v>
      </c>
      <c r="L23" s="41"/>
      <c r="N23">
        <v>4269</v>
      </c>
    </row>
    <row r="24" spans="2:14" ht="15" customHeight="1">
      <c r="B24" s="36">
        <v>4</v>
      </c>
      <c r="C24" s="37" t="str">
        <f>VLOOKUP(N24,'[1]LEDEN'!A:E,2,FALSE)</f>
        <v>TRATSAERT Daniel</v>
      </c>
      <c r="D24" s="38"/>
      <c r="E24" s="38"/>
      <c r="F24" s="36">
        <v>0</v>
      </c>
      <c r="G24" s="36"/>
      <c r="H24" s="36">
        <v>27</v>
      </c>
      <c r="I24" s="36">
        <v>66</v>
      </c>
      <c r="J24" s="39">
        <f>ROUNDDOWN(H24/I24,3)</f>
        <v>0.409</v>
      </c>
      <c r="K24" s="36">
        <v>3</v>
      </c>
      <c r="L24" s="41"/>
      <c r="N24">
        <v>4269</v>
      </c>
    </row>
    <row r="25" spans="1:12" ht="15" customHeight="1">
      <c r="A25" s="42"/>
      <c r="B25" s="43"/>
      <c r="C25" s="44" t="s">
        <v>22</v>
      </c>
      <c r="D25" s="42"/>
      <c r="E25" s="42" t="s">
        <v>23</v>
      </c>
      <c r="F25" s="45">
        <f>SUM(F21:F24)</f>
        <v>0</v>
      </c>
      <c r="G25" s="45">
        <f>SUM(G21:G24)</f>
        <v>0</v>
      </c>
      <c r="H25" s="45">
        <f>SUM(H21:H24)</f>
        <v>79</v>
      </c>
      <c r="I25" s="45">
        <f>SUM(I21:I24)</f>
        <v>220</v>
      </c>
      <c r="J25" s="46">
        <f>ROUNDDOWN(H25/I25,3)</f>
        <v>0.359</v>
      </c>
      <c r="K25" s="45">
        <f>MAX(K21:K24)</f>
        <v>3</v>
      </c>
      <c r="L25" s="47"/>
    </row>
    <row r="26" spans="1:12" ht="7.5" customHeight="1" thickBot="1">
      <c r="A26" s="49"/>
      <c r="B26" s="50"/>
      <c r="C26" s="49"/>
      <c r="D26" s="49"/>
      <c r="E26" s="49"/>
      <c r="F26" s="49"/>
      <c r="G26" s="49"/>
      <c r="H26" s="49"/>
      <c r="I26" s="49"/>
      <c r="J26" s="51"/>
      <c r="K26" s="49"/>
      <c r="L26" s="49"/>
    </row>
    <row r="27" ht="3.75" customHeight="1"/>
    <row r="28" spans="1:12" ht="12.75">
      <c r="A28" s="27" t="s">
        <v>13</v>
      </c>
      <c r="B28" s="28" t="str">
        <f>VLOOKUP(L28,'[1]LEDEN'!A:E,2,FALSE)</f>
        <v>BAERT Rony</v>
      </c>
      <c r="C28" s="27"/>
      <c r="D28" s="27"/>
      <c r="E28" s="27"/>
      <c r="F28" s="27" t="s">
        <v>14</v>
      </c>
      <c r="G28" s="29" t="str">
        <f>VLOOKUP(L28,'[1]LEDEN'!A:E,3,FALSE)</f>
        <v>OBA</v>
      </c>
      <c r="H28" s="29" t="str">
        <f>VLOOKUP(L28,'[1]LEDEN'!A:E,3,FALSE)</f>
        <v>OBA</v>
      </c>
      <c r="I28" s="27"/>
      <c r="J28" s="30"/>
      <c r="K28" s="27"/>
      <c r="L28" s="31">
        <v>4065</v>
      </c>
    </row>
    <row r="29" ht="7.5" customHeight="1"/>
    <row r="30" spans="6:16" ht="12.75">
      <c r="F30" s="32" t="s">
        <v>15</v>
      </c>
      <c r="G30" s="33" t="s">
        <v>16</v>
      </c>
      <c r="H30" s="33" t="s">
        <v>17</v>
      </c>
      <c r="I30" s="34" t="s">
        <v>18</v>
      </c>
      <c r="J30" s="35" t="s">
        <v>19</v>
      </c>
      <c r="K30" s="33" t="s">
        <v>20</v>
      </c>
      <c r="L30" s="33" t="s">
        <v>21</v>
      </c>
      <c r="P30" t="s">
        <v>24</v>
      </c>
    </row>
    <row r="31" spans="2:14" ht="15" customHeight="1">
      <c r="B31" s="36">
        <v>1</v>
      </c>
      <c r="C31" s="37" t="str">
        <f>VLOOKUP(N31,'[1]LEDEN'!A:E,2,FALSE)</f>
        <v>TRATSAERT Daniel</v>
      </c>
      <c r="D31" s="38"/>
      <c r="E31" s="38"/>
      <c r="F31" s="36">
        <v>2</v>
      </c>
      <c r="G31" s="36"/>
      <c r="H31" s="36">
        <v>34</v>
      </c>
      <c r="I31" s="36">
        <v>50</v>
      </c>
      <c r="J31" s="39">
        <f>ROUNDDOWN(H31/I31,3)</f>
        <v>0.68</v>
      </c>
      <c r="K31" s="36">
        <v>6</v>
      </c>
      <c r="L31" s="40"/>
      <c r="N31">
        <v>4269</v>
      </c>
    </row>
    <row r="32" spans="2:14" ht="15" customHeight="1">
      <c r="B32" s="36">
        <v>2</v>
      </c>
      <c r="C32" s="37" t="str">
        <f>VLOOKUP(N32,'[1]LEDEN'!A:E,2,FALSE)</f>
        <v>VANRAPENBUSCH Franky</v>
      </c>
      <c r="D32" s="38"/>
      <c r="E32" s="38"/>
      <c r="F32" s="36">
        <v>2</v>
      </c>
      <c r="G32" s="36"/>
      <c r="H32" s="36">
        <v>34</v>
      </c>
      <c r="I32" s="36">
        <v>37</v>
      </c>
      <c r="J32" s="39">
        <f>ROUNDDOWN(H32/I32,3)</f>
        <v>0.918</v>
      </c>
      <c r="K32" s="36">
        <v>8</v>
      </c>
      <c r="L32" s="52">
        <v>1</v>
      </c>
      <c r="N32">
        <v>5408</v>
      </c>
    </row>
    <row r="33" spans="2:14" ht="15" customHeight="1">
      <c r="B33" s="36">
        <v>3</v>
      </c>
      <c r="C33" s="37" t="str">
        <f>VLOOKUP(N33,'[1]LEDEN'!A:E,2,FALSE)</f>
        <v>DE BAERE Eddy</v>
      </c>
      <c r="D33" s="38"/>
      <c r="E33" s="38"/>
      <c r="F33" s="36">
        <v>0</v>
      </c>
      <c r="G33" s="36"/>
      <c r="H33" s="36">
        <v>31</v>
      </c>
      <c r="I33" s="36">
        <v>57</v>
      </c>
      <c r="J33" s="39">
        <f>ROUNDDOWN(H33/I33,3)</f>
        <v>0.543</v>
      </c>
      <c r="K33" s="36">
        <v>3</v>
      </c>
      <c r="L33" s="52"/>
      <c r="N33">
        <v>4071</v>
      </c>
    </row>
    <row r="34" spans="2:14" ht="15" customHeight="1">
      <c r="B34" s="36">
        <v>4</v>
      </c>
      <c r="C34" s="37" t="str">
        <f>VLOOKUP(N34,'[1]LEDEN'!A:E,2,FALSE)</f>
        <v>DE BAERE Eddy</v>
      </c>
      <c r="D34" s="38"/>
      <c r="E34" s="38"/>
      <c r="F34" s="36">
        <v>2</v>
      </c>
      <c r="G34" s="36"/>
      <c r="H34" s="36">
        <v>34</v>
      </c>
      <c r="I34" s="36">
        <v>63</v>
      </c>
      <c r="J34" s="39">
        <f>ROUNDDOWN(H34/I34,3)</f>
        <v>0.539</v>
      </c>
      <c r="K34" s="36">
        <v>4</v>
      </c>
      <c r="L34" s="52"/>
      <c r="N34">
        <v>4071</v>
      </c>
    </row>
    <row r="35" spans="1:12" ht="15" customHeight="1">
      <c r="A35" s="42"/>
      <c r="B35" s="43"/>
      <c r="C35" s="44" t="s">
        <v>25</v>
      </c>
      <c r="D35" s="42"/>
      <c r="E35" s="42" t="s">
        <v>23</v>
      </c>
      <c r="F35" s="45">
        <f>SUM(F31:F34)</f>
        <v>6</v>
      </c>
      <c r="G35" s="45">
        <f>SUM(G31:G34)</f>
        <v>0</v>
      </c>
      <c r="H35" s="45">
        <f>SUM(H31:H34)</f>
        <v>133</v>
      </c>
      <c r="I35" s="45">
        <f>SUM(I31:I34)</f>
        <v>207</v>
      </c>
      <c r="J35" s="46">
        <f>ROUNDDOWN(H35/I35,3)</f>
        <v>0.642</v>
      </c>
      <c r="K35" s="45">
        <f>MAX(K31:K34)</f>
        <v>8</v>
      </c>
      <c r="L35" s="47"/>
    </row>
    <row r="36" spans="1:12" ht="6.75" customHeight="1" thickBot="1">
      <c r="A36" s="49"/>
      <c r="B36" s="50"/>
      <c r="C36" s="49"/>
      <c r="D36" s="49"/>
      <c r="E36" s="49"/>
      <c r="F36" s="49"/>
      <c r="G36" s="49"/>
      <c r="H36" s="49"/>
      <c r="I36" s="49"/>
      <c r="J36" s="51"/>
      <c r="K36" s="49"/>
      <c r="L36" s="49"/>
    </row>
    <row r="37" ht="6" customHeight="1"/>
    <row r="38" spans="1:12" ht="13.5" customHeight="1">
      <c r="A38" s="27" t="s">
        <v>13</v>
      </c>
      <c r="B38" s="28" t="str">
        <f>VLOOKUP(L38,'[1]LEDEN'!A:E,2,FALSE)</f>
        <v>TRATSAERT Daniel</v>
      </c>
      <c r="C38" s="27"/>
      <c r="D38" s="27"/>
      <c r="E38" s="27"/>
      <c r="F38" s="27" t="s">
        <v>14</v>
      </c>
      <c r="G38" s="29" t="str">
        <f>VLOOKUP(L38,'[1]LEDEN'!A:E,3,FALSE)</f>
        <v>OBA</v>
      </c>
      <c r="H38" s="29" t="str">
        <f>VLOOKUP(L38,'[1]LEDEN'!A:E,3,FALSE)</f>
        <v>OBA</v>
      </c>
      <c r="I38" s="27"/>
      <c r="J38" s="30"/>
      <c r="K38" s="27"/>
      <c r="L38" s="31">
        <v>4269</v>
      </c>
    </row>
    <row r="40" spans="6:12" ht="12.75">
      <c r="F40" s="32" t="s">
        <v>15</v>
      </c>
      <c r="G40" s="33" t="s">
        <v>16</v>
      </c>
      <c r="H40" s="33" t="s">
        <v>17</v>
      </c>
      <c r="I40" s="34" t="s">
        <v>18</v>
      </c>
      <c r="J40" s="35" t="s">
        <v>19</v>
      </c>
      <c r="K40" s="33" t="s">
        <v>20</v>
      </c>
      <c r="L40" s="33" t="s">
        <v>21</v>
      </c>
    </row>
    <row r="41" spans="2:14" ht="15" customHeight="1">
      <c r="B41" s="36">
        <v>1</v>
      </c>
      <c r="C41" s="37" t="str">
        <f>VLOOKUP(N41,'[1]LEDEN'!A:E,2,FALSE)</f>
        <v>BAERT Rony</v>
      </c>
      <c r="D41" s="38"/>
      <c r="E41" s="38"/>
      <c r="F41" s="36">
        <v>0</v>
      </c>
      <c r="G41" s="36"/>
      <c r="H41" s="36">
        <v>23</v>
      </c>
      <c r="I41" s="36">
        <v>50</v>
      </c>
      <c r="J41" s="39">
        <f>ROUNDDOWN(H41/I41,3)</f>
        <v>0.46</v>
      </c>
      <c r="K41" s="36">
        <v>2</v>
      </c>
      <c r="L41" s="40"/>
      <c r="N41">
        <v>4065</v>
      </c>
    </row>
    <row r="42" spans="2:14" ht="15" customHeight="1">
      <c r="B42" s="36">
        <v>2</v>
      </c>
      <c r="C42" s="37" t="str">
        <f>VLOOKUP(N42,'[1]LEDEN'!A:E,2,FALSE)</f>
        <v>DE BAERE Eddy</v>
      </c>
      <c r="D42" s="38"/>
      <c r="E42" s="38"/>
      <c r="F42" s="36">
        <v>0</v>
      </c>
      <c r="G42" s="36"/>
      <c r="H42" s="36">
        <v>26</v>
      </c>
      <c r="I42" s="36">
        <v>64</v>
      </c>
      <c r="J42" s="39">
        <f>ROUNDDOWN(H42/I42,3)</f>
        <v>0.406</v>
      </c>
      <c r="K42" s="36">
        <v>3</v>
      </c>
      <c r="L42" s="41">
        <v>3</v>
      </c>
      <c r="N42">
        <v>4071</v>
      </c>
    </row>
    <row r="43" spans="2:14" ht="15" customHeight="1">
      <c r="B43" s="36">
        <v>3</v>
      </c>
      <c r="C43" s="37" t="str">
        <f>VLOOKUP(N43,'[1]LEDEN'!A:E,2,FALSE)</f>
        <v>VANRAPENBUSCH Franky</v>
      </c>
      <c r="D43" s="38"/>
      <c r="E43" s="38"/>
      <c r="F43" s="36">
        <v>2</v>
      </c>
      <c r="G43" s="36"/>
      <c r="H43" s="36">
        <v>34</v>
      </c>
      <c r="I43" s="36">
        <v>55</v>
      </c>
      <c r="J43" s="39">
        <f>ROUNDDOWN(H43/I43,3)</f>
        <v>0.618</v>
      </c>
      <c r="K43" s="36">
        <v>6</v>
      </c>
      <c r="L43" s="41"/>
      <c r="N43">
        <v>5408</v>
      </c>
    </row>
    <row r="44" spans="2:14" ht="15" customHeight="1">
      <c r="B44" s="36">
        <v>4</v>
      </c>
      <c r="C44" s="37" t="str">
        <f>VLOOKUP(N44,'[1]LEDEN'!A:E,2,FALSE)</f>
        <v>VANRAPENBUSCH Franky</v>
      </c>
      <c r="D44" s="38"/>
      <c r="E44" s="38"/>
      <c r="F44" s="36">
        <v>2</v>
      </c>
      <c r="G44" s="36"/>
      <c r="H44" s="36">
        <v>34</v>
      </c>
      <c r="I44" s="36">
        <v>66</v>
      </c>
      <c r="J44" s="39">
        <f>ROUNDDOWN(H44/I44,3)</f>
        <v>0.515</v>
      </c>
      <c r="K44" s="36">
        <v>5</v>
      </c>
      <c r="L44" s="41"/>
      <c r="N44">
        <v>5408</v>
      </c>
    </row>
    <row r="45" spans="1:12" ht="15" customHeight="1">
      <c r="A45" s="42"/>
      <c r="B45" s="43"/>
      <c r="C45" s="44" t="s">
        <v>22</v>
      </c>
      <c r="D45" s="42"/>
      <c r="E45" s="42" t="s">
        <v>23</v>
      </c>
      <c r="F45" s="45">
        <f>SUM(F41:F44)</f>
        <v>4</v>
      </c>
      <c r="G45" s="45">
        <f>SUM(G41:G44)</f>
        <v>0</v>
      </c>
      <c r="H45" s="45">
        <f>SUM(H41:H44)</f>
        <v>117</v>
      </c>
      <c r="I45" s="45">
        <f>SUM(I41:I44)</f>
        <v>235</v>
      </c>
      <c r="J45" s="46">
        <f>ROUNDDOWN(H45/I45,3)</f>
        <v>0.497</v>
      </c>
      <c r="K45" s="45">
        <f>MAX(K41:K44)</f>
        <v>6</v>
      </c>
      <c r="L45" s="47"/>
    </row>
    <row r="46" spans="1:12" ht="4.5" customHeight="1" thickBot="1">
      <c r="A46" s="49"/>
      <c r="B46" s="50"/>
      <c r="C46" s="49"/>
      <c r="D46" s="49"/>
      <c r="E46" s="49"/>
      <c r="F46" s="49"/>
      <c r="G46" s="49"/>
      <c r="H46" s="49"/>
      <c r="I46" s="49"/>
      <c r="J46" s="51"/>
      <c r="K46" s="49"/>
      <c r="L46" s="49"/>
    </row>
    <row r="47" ht="6" customHeight="1"/>
    <row r="48" spans="1:12" ht="15">
      <c r="A48" s="53" t="s">
        <v>26</v>
      </c>
      <c r="B48" s="54"/>
      <c r="C48" s="53"/>
      <c r="D48" s="54"/>
      <c r="E48" s="54"/>
      <c r="F48" s="54"/>
      <c r="G48" s="54"/>
      <c r="H48" s="53" t="s">
        <v>27</v>
      </c>
      <c r="I48" s="53"/>
      <c r="J48" s="53"/>
      <c r="K48" s="54"/>
      <c r="L48" s="54"/>
    </row>
    <row r="49" spans="1:12" ht="15">
      <c r="A49" s="55"/>
      <c r="B49" s="54"/>
      <c r="C49" s="55"/>
      <c r="D49" s="54"/>
      <c r="E49" s="54"/>
      <c r="F49" s="54"/>
      <c r="G49" s="54"/>
      <c r="H49" s="53" t="s">
        <v>28</v>
      </c>
      <c r="I49" s="53"/>
      <c r="J49" s="53"/>
      <c r="K49" s="54"/>
      <c r="L49" s="54"/>
    </row>
    <row r="50" spans="1:12" ht="15">
      <c r="A50" s="53" t="s">
        <v>29</v>
      </c>
      <c r="B50" s="54"/>
      <c r="C50" s="55"/>
      <c r="D50" s="56"/>
      <c r="E50" s="54"/>
      <c r="F50" s="54"/>
      <c r="G50" s="54"/>
      <c r="H50" s="54"/>
      <c r="I50" s="54"/>
      <c r="J50" s="54"/>
      <c r="K50" s="54"/>
      <c r="L50" s="54"/>
    </row>
    <row r="51" spans="1:12" ht="15">
      <c r="A51" s="56">
        <v>4065</v>
      </c>
      <c r="B51" s="56"/>
      <c r="C51" s="57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5">
      <c r="A52" s="56" t="s">
        <v>30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0" ht="12.75">
      <c r="A53" s="58"/>
      <c r="B53" s="54"/>
      <c r="C53" s="54"/>
      <c r="J53"/>
    </row>
    <row r="54" spans="4:12" ht="15">
      <c r="D54" s="59">
        <v>42065</v>
      </c>
      <c r="E54" s="54"/>
      <c r="F54" s="54"/>
      <c r="G54" s="54"/>
      <c r="H54" s="53" t="s">
        <v>31</v>
      </c>
      <c r="I54" s="60" t="s">
        <v>32</v>
      </c>
      <c r="J54" s="60"/>
      <c r="K54" s="60"/>
      <c r="L54" s="60"/>
    </row>
  </sheetData>
  <sheetProtection/>
  <mergeCells count="8">
    <mergeCell ref="L42:L44"/>
    <mergeCell ref="I54:L54"/>
    <mergeCell ref="C3:D3"/>
    <mergeCell ref="F3:I3"/>
    <mergeCell ref="K3:M3"/>
    <mergeCell ref="L11:L14"/>
    <mergeCell ref="L22:L24"/>
    <mergeCell ref="L32:L34"/>
  </mergeCells>
  <printOptions/>
  <pageMargins left="0.59" right="0" top="0.6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2015-03-10T14:57:54Z</dcterms:created>
  <dcterms:modified xsi:type="dcterms:W3CDTF">2015-03-10T14:58:18Z</dcterms:modified>
  <cp:category/>
  <cp:version/>
  <cp:contentType/>
  <cp:contentStatus/>
</cp:coreProperties>
</file>