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<sst xmlns="http://schemas.openxmlformats.org/spreadsheetml/2006/main" count="81" uniqueCount="33">
  <si>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</si>
  <si>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</si>
  <si>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</si>
  <si>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</si>
  <si>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</si>
  <si>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   KLEIN</t>
  </si>
  <si>
    <t>datum:</t>
  </si>
  <si>
    <t>18/02 &amp;03/2015</t>
  </si>
  <si>
    <t>Lokaal:</t>
  </si>
  <si>
    <t>K.BR. &amp; OBA</t>
  </si>
  <si>
    <t xml:space="preserve">District : </t>
  </si>
  <si>
    <t>BRUGGE-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</si>
  <si>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</si>
  <si>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</si>
  <si>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</si>
  <si>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</si>
  <si>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</si>
  <si>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</si>
  <si>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</si>
  <si>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</si>
  <si>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</si>
  <si>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</si>
  <si>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</si>
  <si>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   </t>
  </si>
  <si>
    <t>MG</t>
  </si>
  <si>
    <t xml:space="preserve">GEW. FINALE : </t>
  </si>
  <si>
    <t>DISTRICT GENT</t>
  </si>
  <si>
    <t xml:space="preserve">DSB : </t>
  </si>
  <si>
    <t>VAN WESEMAEL,W</t>
  </si>
  <si>
    <t>BAERT,Rony</t>
  </si>
  <si>
    <t>OOSTENDSE B.A.</t>
  </si>
  <si>
    <t>18/19.04.2015</t>
  </si>
  <si>
    <t>18/02&amp;03/2015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</si>
</sst>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0" borderId="23" xfId="0" applyFont="1" applyBorder="1" applyAlignment="1">
      <alignment horizontal="center"/>
    </xf>
    <xf numFmtId="0" fontId="27" fillId="35" borderId="23" xfId="0" applyFont="1" applyFill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 applyAlignment="1">
      <alignment horizontal="left"/>
      <protection/>
    </xf>
    <xf numFmtId="0" fontId="28" fillId="0" borderId="0" xfId="55" applyFont="1" applyAlignment="1">
      <alignment horizontal="left"/>
      <protection/>
    </xf>
    <xf numFmtId="14" fontId="28" fillId="0" borderId="0" xfId="55" applyNumberFormat="1" applyFont="1">
      <alignment/>
      <protection/>
    </xf>
    <xf numFmtId="0" fontId="29" fillId="0" borderId="0" xfId="55" applyFont="1">
      <alignment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Ludovicus</v>
          </cell>
          <cell r="C51" t="str">
            <v>OS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5" zoomScaleNormal="75" zoomScalePageLayoutView="0" workbookViewId="0" topLeftCell="A22">
      <selection activeCell="U81" sqref="U81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6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2" customHeight="1">
      <c r="B5" s="24" t="s">
        <v>12</v>
      </c>
    </row>
    <row r="6" ht="5.25" customHeight="1"/>
    <row r="7" spans="1:12" ht="12.75">
      <c r="A7" s="27" t="s">
        <v>13</v>
      </c>
      <c r="B7" s="28" t="str">
        <f>VLOOKUP(L7,'[1]LEDEN'!A:E,2,FALSE)</f>
        <v>DE BAERE Eddy</v>
      </c>
      <c r="C7" s="27"/>
      <c r="D7" s="27"/>
      <c r="E7" s="27"/>
      <c r="F7" s="27" t="s">
        <v>14</v>
      </c>
      <c r="G7" s="29" t="str">
        <f>VLOOKUP(L7,'[1]LEDEN'!A:E,3,FALSE)</f>
        <v>K.BiGi</v>
      </c>
      <c r="H7" s="29"/>
      <c r="I7" s="27"/>
      <c r="J7" s="30"/>
      <c r="K7" s="27"/>
      <c r="L7" s="31">
        <v>4071</v>
      </c>
    </row>
    <row r="8" ht="6" customHeight="1"/>
    <row r="9" spans="6:12" ht="12.75">
      <c r="F9" s="32" t="s">
        <v>15</v>
      </c>
      <c r="G9" s="33" t="s">
        <v>16</v>
      </c>
      <c r="H9" s="33">
        <v>2.3</v>
      </c>
      <c r="I9" s="34" t="s">
        <v>17</v>
      </c>
      <c r="J9" s="35" t="s">
        <v>18</v>
      </c>
      <c r="K9" s="33" t="s">
        <v>19</v>
      </c>
      <c r="L9" s="33" t="s">
        <v>20</v>
      </c>
    </row>
    <row r="10" spans="2:14" ht="15" customHeight="1">
      <c r="B10" s="36">
        <v>1</v>
      </c>
      <c r="C10" s="37" t="str">
        <f>VLOOKUP(N10,'[1]LEDEN'!A:E,2,FALSE)</f>
        <v>DEPOORTER Daniel</v>
      </c>
      <c r="D10" s="38"/>
      <c r="E10" s="38"/>
      <c r="F10" s="36">
        <v>2</v>
      </c>
      <c r="G10" s="36"/>
      <c r="H10" s="36">
        <v>42</v>
      </c>
      <c r="I10" s="36">
        <v>45</v>
      </c>
      <c r="J10" s="39">
        <f>ROUNDDOWN(H10/I10,3)</f>
        <v>0.933</v>
      </c>
      <c r="K10" s="36">
        <v>5</v>
      </c>
      <c r="L10" s="40"/>
      <c r="N10">
        <v>4185</v>
      </c>
    </row>
    <row r="11" spans="2:14" ht="15" customHeight="1">
      <c r="B11" s="36">
        <v>2</v>
      </c>
      <c r="C11" s="37" t="str">
        <f>VLOOKUP(N11,'[1]LEDEN'!A:E,2,FALSE)</f>
        <v>VANRAPENBUSCH Franky</v>
      </c>
      <c r="D11" s="38"/>
      <c r="E11" s="38"/>
      <c r="F11" s="36">
        <v>0</v>
      </c>
      <c r="G11" s="36"/>
      <c r="H11" s="36">
        <v>41</v>
      </c>
      <c r="I11" s="36">
        <v>69</v>
      </c>
      <c r="J11" s="39">
        <f>ROUNDDOWN(H11/I11,3)</f>
        <v>0.594</v>
      </c>
      <c r="K11" s="36">
        <v>6</v>
      </c>
      <c r="L11" s="41">
        <v>2</v>
      </c>
      <c r="N11">
        <v>5408</v>
      </c>
    </row>
    <row r="12" spans="2:14" ht="15" customHeight="1">
      <c r="B12" s="36">
        <v>3</v>
      </c>
      <c r="C12" s="37" t="str">
        <f>VLOOKUP(N12,'[1]LEDEN'!A:E,2,FALSE)</f>
        <v>THOMAS Peter</v>
      </c>
      <c r="D12" s="38"/>
      <c r="E12" s="38"/>
      <c r="F12" s="36">
        <v>2</v>
      </c>
      <c r="G12" s="36"/>
      <c r="H12" s="36">
        <v>42</v>
      </c>
      <c r="I12" s="36">
        <v>45</v>
      </c>
      <c r="J12" s="39">
        <f>ROUNDDOWN(H12/I12,3)</f>
        <v>0.933</v>
      </c>
      <c r="K12" s="36">
        <v>7</v>
      </c>
      <c r="L12" s="41"/>
      <c r="N12">
        <v>4267</v>
      </c>
    </row>
    <row r="13" spans="2:14" ht="15" customHeight="1">
      <c r="B13" s="36">
        <v>4</v>
      </c>
      <c r="C13" s="37" t="str">
        <f>VLOOKUP(N13,'[1]LEDEN'!A:E,2,FALSE)</f>
        <v>TRATSAERT Daniel</v>
      </c>
      <c r="D13" s="38"/>
      <c r="E13" s="38"/>
      <c r="F13" s="36">
        <v>2</v>
      </c>
      <c r="G13" s="36"/>
      <c r="H13" s="36">
        <v>42</v>
      </c>
      <c r="I13" s="36">
        <v>57</v>
      </c>
      <c r="J13" s="39">
        <f>ROUNDDOWN(H13/I13,3)</f>
        <v>0.736</v>
      </c>
      <c r="K13" s="36">
        <v>4</v>
      </c>
      <c r="L13" s="41"/>
      <c r="N13">
        <v>4269</v>
      </c>
    </row>
    <row r="14" spans="2:12" ht="15" customHeight="1" hidden="1">
      <c r="B14" s="36">
        <v>5</v>
      </c>
      <c r="C14" s="37" t="e">
        <f>VLOOKUP(N14,'[1]LEDEN'!A:E,2,FALSE)</f>
        <v>#N/A</v>
      </c>
      <c r="D14" s="38"/>
      <c r="E14" s="38"/>
      <c r="F14" s="36"/>
      <c r="G14" s="36"/>
      <c r="H14" s="36">
        <f>G14/8*7</f>
        <v>0</v>
      </c>
      <c r="I14" s="36"/>
      <c r="J14" s="39" t="e">
        <f>ROUNDDOWN(H14/I14,2)</f>
        <v>#DIV/0!</v>
      </c>
      <c r="K14" s="36"/>
      <c r="L14" s="41"/>
    </row>
    <row r="15" spans="1:13" ht="15" customHeight="1">
      <c r="A15" s="42"/>
      <c r="B15" s="43"/>
      <c r="C15" s="44" t="s">
        <v>21</v>
      </c>
      <c r="D15" s="42"/>
      <c r="E15" s="42" t="s">
        <v>22</v>
      </c>
      <c r="F15" s="45">
        <f>SUM(F10:F14)</f>
        <v>6</v>
      </c>
      <c r="G15" s="45">
        <f>SUM(G10:G14)</f>
        <v>0</v>
      </c>
      <c r="H15" s="45">
        <f>SUM(H10:H14)</f>
        <v>167</v>
      </c>
      <c r="I15" s="45">
        <f>SUM(I10:I14)</f>
        <v>216</v>
      </c>
      <c r="J15" s="46">
        <f>ROUNDDOWN(H15/I15,3)</f>
        <v>0.773</v>
      </c>
      <c r="K15" s="45">
        <f>MAX(K10:K14)</f>
        <v>7</v>
      </c>
      <c r="L15" s="47"/>
      <c r="M15" s="48"/>
    </row>
    <row r="16" spans="1:12" ht="8.25" customHeight="1" thickBot="1">
      <c r="A16" s="49"/>
      <c r="B16" s="50"/>
      <c r="C16" s="49"/>
      <c r="D16" s="49"/>
      <c r="E16" s="49"/>
      <c r="F16" s="49"/>
      <c r="G16" s="49"/>
      <c r="H16" s="49"/>
      <c r="I16" s="49"/>
      <c r="J16" s="51"/>
      <c r="K16" s="49"/>
      <c r="L16" s="49"/>
    </row>
    <row r="17" ht="7.5" customHeight="1"/>
    <row r="18" spans="1:12" ht="12.75">
      <c r="A18" s="27" t="s">
        <v>13</v>
      </c>
      <c r="B18" s="28" t="str">
        <f>VLOOKUP(L18,'[1]LEDEN'!A:E,2,FALSE)</f>
        <v>DEPOORTER Daniel</v>
      </c>
      <c r="C18" s="27"/>
      <c r="D18" s="27"/>
      <c r="E18" s="27"/>
      <c r="F18" s="27" t="s">
        <v>14</v>
      </c>
      <c r="G18" s="29" t="str">
        <f>VLOOKUP(L18,'[1]LEDEN'!A:E,3,FALSE)</f>
        <v>DK</v>
      </c>
      <c r="H18" s="29"/>
      <c r="I18" s="27"/>
      <c r="J18" s="30"/>
      <c r="K18" s="27"/>
      <c r="L18" s="31">
        <v>4185</v>
      </c>
    </row>
    <row r="19" ht="6" customHeight="1"/>
    <row r="20" spans="6:12" ht="12.75">
      <c r="F20" s="32" t="s">
        <v>15</v>
      </c>
      <c r="G20" s="33" t="s">
        <v>16</v>
      </c>
      <c r="H20" s="33">
        <v>2.3</v>
      </c>
      <c r="I20" s="34" t="s">
        <v>17</v>
      </c>
      <c r="J20" s="35" t="s">
        <v>18</v>
      </c>
      <c r="K20" s="33" t="s">
        <v>19</v>
      </c>
      <c r="L20" s="33">
        <v>7465</v>
      </c>
    </row>
    <row r="21" spans="2:14" ht="15" customHeight="1">
      <c r="B21" s="36">
        <v>1</v>
      </c>
      <c r="C21" s="37" t="str">
        <f>VLOOKUP(N21,'[1]LEDEN'!A:E,2,FALSE)</f>
        <v>DE BAERE Eddy</v>
      </c>
      <c r="D21" s="38"/>
      <c r="E21" s="38"/>
      <c r="F21" s="36">
        <v>0</v>
      </c>
      <c r="G21" s="36"/>
      <c r="H21" s="36">
        <v>18</v>
      </c>
      <c r="I21" s="36">
        <v>45</v>
      </c>
      <c r="J21" s="39">
        <f>ROUNDDOWN(H21/I21,3)</f>
        <v>0.4</v>
      </c>
      <c r="K21" s="36">
        <v>3</v>
      </c>
      <c r="L21" s="40"/>
      <c r="N21">
        <v>4071</v>
      </c>
    </row>
    <row r="22" spans="2:14" ht="15" customHeight="1">
      <c r="B22" s="36">
        <v>2</v>
      </c>
      <c r="C22" s="37" t="str">
        <f>VLOOKUP(N22,'[1]LEDEN'!A:E,2,FALSE)</f>
        <v>BAERT Rony</v>
      </c>
      <c r="D22" s="38"/>
      <c r="E22" s="38"/>
      <c r="F22" s="36">
        <v>0</v>
      </c>
      <c r="G22" s="36"/>
      <c r="H22" s="36">
        <v>19</v>
      </c>
      <c r="I22" s="36">
        <v>33</v>
      </c>
      <c r="J22" s="39">
        <f>ROUNDDOWN(H22/I22,3)</f>
        <v>0.575</v>
      </c>
      <c r="K22" s="36">
        <v>2</v>
      </c>
      <c r="L22" s="41">
        <v>6</v>
      </c>
      <c r="N22">
        <v>4065</v>
      </c>
    </row>
    <row r="23" spans="2:14" ht="15" customHeight="1">
      <c r="B23" s="36">
        <v>3</v>
      </c>
      <c r="C23" s="37" t="str">
        <f>VLOOKUP(N23,'[1]LEDEN'!A:E,2,FALSE)</f>
        <v>VANRAPENBUSCH Franky</v>
      </c>
      <c r="D23" s="38"/>
      <c r="E23" s="38"/>
      <c r="F23" s="36">
        <v>2</v>
      </c>
      <c r="G23" s="36"/>
      <c r="H23" s="36">
        <v>42</v>
      </c>
      <c r="I23" s="36">
        <v>74</v>
      </c>
      <c r="J23" s="39">
        <f>ROUNDDOWN(H23/I23,3)</f>
        <v>0.567</v>
      </c>
      <c r="K23" s="36">
        <v>3</v>
      </c>
      <c r="L23" s="41"/>
      <c r="N23">
        <v>5408</v>
      </c>
    </row>
    <row r="24" spans="2:14" ht="15" customHeight="1">
      <c r="B24" s="36">
        <v>4</v>
      </c>
      <c r="C24" s="37" t="str">
        <f>VLOOKUP(N24,'[1]LEDEN'!A:E,2,FALSE)</f>
        <v>TRATSAERT Daniel</v>
      </c>
      <c r="D24" s="38"/>
      <c r="E24" s="38"/>
      <c r="F24" s="36">
        <v>0</v>
      </c>
      <c r="G24" s="36"/>
      <c r="H24" s="36">
        <v>32</v>
      </c>
      <c r="I24" s="36">
        <v>63</v>
      </c>
      <c r="J24" s="39">
        <f>ROUNDDOWN(H24/I24,3)</f>
        <v>0.507</v>
      </c>
      <c r="K24" s="36">
        <v>4</v>
      </c>
      <c r="L24" s="41"/>
      <c r="N24">
        <v>4269</v>
      </c>
    </row>
    <row r="25" spans="1:12" ht="15" customHeight="1">
      <c r="A25" s="42"/>
      <c r="B25" s="43"/>
      <c r="C25" s="44" t="s">
        <v>21</v>
      </c>
      <c r="D25" s="42"/>
      <c r="E25" s="42" t="s">
        <v>22</v>
      </c>
      <c r="F25" s="45">
        <f>SUM(F21:F24)</f>
        <v>2</v>
      </c>
      <c r="G25" s="45">
        <f>SUM(G21:G24)</f>
        <v>0</v>
      </c>
      <c r="H25" s="45">
        <f>SUM(H21:H24)</f>
        <v>111</v>
      </c>
      <c r="I25" s="45">
        <f>SUM(I21:I24)</f>
        <v>215</v>
      </c>
      <c r="J25" s="46">
        <f>ROUNDDOWN(H25/I25,3)</f>
        <v>0.516</v>
      </c>
      <c r="K25" s="45">
        <f>MAX(K21:K24)</f>
        <v>4</v>
      </c>
      <c r="L25" s="47"/>
    </row>
    <row r="26" spans="1:12" ht="7.5" customHeight="1" thickBot="1">
      <c r="A26" s="49"/>
      <c r="B26" s="50"/>
      <c r="C26" s="49"/>
      <c r="D26" s="49"/>
      <c r="E26" s="49"/>
      <c r="F26" s="49"/>
      <c r="G26" s="49"/>
      <c r="H26" s="49"/>
      <c r="I26" s="49"/>
      <c r="J26" s="51"/>
      <c r="K26" s="49"/>
      <c r="L26" s="49"/>
    </row>
    <row r="27" ht="3.75" customHeight="1"/>
    <row r="28" spans="1:12" ht="12.75">
      <c r="A28" s="27" t="s">
        <v>13</v>
      </c>
      <c r="B28" s="28" t="str">
        <f>VLOOKUP(L28,'[1]LEDEN'!A:E,2,FALSE)</f>
        <v>THOMAS Peter</v>
      </c>
      <c r="C28" s="27"/>
      <c r="D28" s="27"/>
      <c r="E28" s="27"/>
      <c r="F28" s="27" t="s">
        <v>14</v>
      </c>
      <c r="G28" s="29" t="str">
        <f>VLOOKUP(L28,'[1]LEDEN'!A:E,3,FALSE)</f>
        <v>K.Br</v>
      </c>
      <c r="H28" s="29"/>
      <c r="I28" s="27"/>
      <c r="J28" s="30"/>
      <c r="K28" s="27"/>
      <c r="L28" s="31">
        <v>4267</v>
      </c>
    </row>
    <row r="29" ht="7.5" customHeight="1"/>
    <row r="30" spans="6:16" ht="12.75">
      <c r="F30" s="32" t="s">
        <v>15</v>
      </c>
      <c r="G30" s="33" t="s">
        <v>16</v>
      </c>
      <c r="H30" s="33">
        <v>2.3</v>
      </c>
      <c r="I30" s="34" t="s">
        <v>17</v>
      </c>
      <c r="J30" s="35" t="s">
        <v>18</v>
      </c>
      <c r="K30" s="33" t="s">
        <v>19</v>
      </c>
      <c r="L30" s="33" t="s">
        <v>20</v>
      </c>
      <c r="P30" t="s">
        <v>23</v>
      </c>
    </row>
    <row r="31" spans="2:14" ht="15" customHeight="1">
      <c r="B31" s="36">
        <v>1</v>
      </c>
      <c r="C31" s="37" t="str">
        <f>VLOOKUP(N31,'[1]LEDEN'!A:E,2,FALSE)</f>
        <v>VANRAPENBUSCH Franky</v>
      </c>
      <c r="D31" s="38"/>
      <c r="E31" s="38"/>
      <c r="F31" s="36">
        <v>2</v>
      </c>
      <c r="G31" s="36"/>
      <c r="H31" s="36">
        <v>42</v>
      </c>
      <c r="I31" s="36">
        <v>65</v>
      </c>
      <c r="J31" s="39">
        <f>ROUNDDOWN(H31/I31,3)</f>
        <v>0.646</v>
      </c>
      <c r="K31" s="36">
        <v>4</v>
      </c>
      <c r="L31" s="40"/>
      <c r="N31">
        <v>5408</v>
      </c>
    </row>
    <row r="32" spans="2:14" ht="15" customHeight="1">
      <c r="B32" s="36">
        <v>2</v>
      </c>
      <c r="C32" s="37" t="str">
        <f>VLOOKUP(N32,'[1]LEDEN'!A:E,2,FALSE)</f>
        <v>TRATSAERT Daniel</v>
      </c>
      <c r="D32" s="38"/>
      <c r="E32" s="38"/>
      <c r="F32" s="36">
        <v>0</v>
      </c>
      <c r="G32" s="36"/>
      <c r="H32" s="36">
        <v>30</v>
      </c>
      <c r="I32" s="36">
        <v>58</v>
      </c>
      <c r="J32" s="39">
        <f>ROUNDDOWN(H32/I32,3)</f>
        <v>0.517</v>
      </c>
      <c r="K32" s="36">
        <v>4</v>
      </c>
      <c r="L32" s="52">
        <v>4</v>
      </c>
      <c r="N32">
        <v>4269</v>
      </c>
    </row>
    <row r="33" spans="2:14" ht="15" customHeight="1">
      <c r="B33" s="36">
        <v>3</v>
      </c>
      <c r="C33" s="37" t="str">
        <f>VLOOKUP(N33,'[1]LEDEN'!A:E,2,FALSE)</f>
        <v>DE BAERE Eddy</v>
      </c>
      <c r="D33" s="38"/>
      <c r="E33" s="38"/>
      <c r="F33" s="36">
        <v>0</v>
      </c>
      <c r="G33" s="36"/>
      <c r="H33" s="36">
        <v>24</v>
      </c>
      <c r="I33" s="36">
        <v>45</v>
      </c>
      <c r="J33" s="39">
        <f>ROUNDDOWN(H33/I33,3)</f>
        <v>0.533</v>
      </c>
      <c r="K33" s="36">
        <v>3</v>
      </c>
      <c r="L33" s="52"/>
      <c r="N33">
        <v>4071</v>
      </c>
    </row>
    <row r="34" spans="2:14" ht="15" customHeight="1">
      <c r="B34" s="36">
        <v>4</v>
      </c>
      <c r="C34" s="37" t="str">
        <f>VLOOKUP(N34,'[1]LEDEN'!A:E,2,FALSE)</f>
        <v>BAERT Rony</v>
      </c>
      <c r="D34" s="38"/>
      <c r="E34" s="38"/>
      <c r="F34" s="36">
        <v>0</v>
      </c>
      <c r="G34" s="36"/>
      <c r="H34" s="36">
        <v>18</v>
      </c>
      <c r="I34" s="36">
        <v>40</v>
      </c>
      <c r="J34" s="39">
        <f>ROUNDDOWN(H34/I34,3)</f>
        <v>0.45</v>
      </c>
      <c r="K34" s="36">
        <v>2</v>
      </c>
      <c r="L34" s="52"/>
      <c r="N34">
        <v>4065</v>
      </c>
    </row>
    <row r="35" spans="1:12" ht="15" customHeight="1">
      <c r="A35" s="42"/>
      <c r="B35" s="43"/>
      <c r="C35" s="44" t="s">
        <v>21</v>
      </c>
      <c r="D35" s="42"/>
      <c r="E35" s="42" t="s">
        <v>22</v>
      </c>
      <c r="F35" s="45">
        <f>SUM(F31:F34)</f>
        <v>2</v>
      </c>
      <c r="G35" s="45">
        <f>SUM(G31:G34)</f>
        <v>0</v>
      </c>
      <c r="H35" s="45">
        <f>SUM(H31:H34)</f>
        <v>114</v>
      </c>
      <c r="I35" s="45">
        <f>SUM(I31:I34)</f>
        <v>208</v>
      </c>
      <c r="J35" s="46">
        <f>ROUNDDOWN(H35/I35,3)</f>
        <v>0.548</v>
      </c>
      <c r="K35" s="45">
        <f>MAX(K31:K34)</f>
        <v>4</v>
      </c>
      <c r="L35" s="47"/>
    </row>
    <row r="36" spans="1:12" ht="6.75" customHeight="1" thickBot="1">
      <c r="A36" s="49"/>
      <c r="B36" s="50"/>
      <c r="C36" s="49"/>
      <c r="D36" s="49"/>
      <c r="E36" s="49"/>
      <c r="F36" s="49"/>
      <c r="G36" s="49"/>
      <c r="H36" s="49"/>
      <c r="I36" s="49"/>
      <c r="J36" s="51"/>
      <c r="K36" s="49"/>
      <c r="L36" s="49"/>
    </row>
    <row r="37" ht="6" customHeight="1"/>
    <row r="38" spans="1:12" ht="13.5" customHeight="1">
      <c r="A38" s="27" t="s">
        <v>13</v>
      </c>
      <c r="B38" s="28" t="str">
        <f>VLOOKUP(L38,'[1]LEDEN'!A:E,2,FALSE)</f>
        <v>VANRAPENBUSCH Franky</v>
      </c>
      <c r="C38" s="27"/>
      <c r="D38" s="27"/>
      <c r="E38" s="27"/>
      <c r="F38" s="27" t="s">
        <v>14</v>
      </c>
      <c r="G38" s="29" t="str">
        <f>VLOOKUP(L38,'[1]LEDEN'!A:E,3,FALSE)</f>
        <v>K.Br</v>
      </c>
      <c r="H38" s="29"/>
      <c r="I38" s="27"/>
      <c r="J38" s="30"/>
      <c r="K38" s="27"/>
      <c r="L38" s="31">
        <v>5408</v>
      </c>
    </row>
    <row r="40" spans="6:12" ht="12.75">
      <c r="F40" s="32" t="s">
        <v>15</v>
      </c>
      <c r="G40" s="33" t="s">
        <v>16</v>
      </c>
      <c r="H40" s="33">
        <v>2.3</v>
      </c>
      <c r="I40" s="34" t="s">
        <v>17</v>
      </c>
      <c r="J40" s="35" t="s">
        <v>18</v>
      </c>
      <c r="K40" s="33" t="s">
        <v>19</v>
      </c>
      <c r="L40" s="33" t="s">
        <v>20</v>
      </c>
    </row>
    <row r="41" spans="2:14" ht="15" customHeight="1">
      <c r="B41" s="36">
        <v>1</v>
      </c>
      <c r="C41" s="37" t="str">
        <f>VLOOKUP(N41,'[1]LEDEN'!A:E,2,FALSE)</f>
        <v>THOMAS Peter</v>
      </c>
      <c r="D41" s="38"/>
      <c r="E41" s="38"/>
      <c r="F41" s="36">
        <v>0</v>
      </c>
      <c r="G41" s="36"/>
      <c r="H41" s="36">
        <v>22</v>
      </c>
      <c r="I41" s="36">
        <v>65</v>
      </c>
      <c r="J41" s="39">
        <f>ROUNDDOWN(H41/I41,3)</f>
        <v>0.338</v>
      </c>
      <c r="K41" s="36">
        <v>3</v>
      </c>
      <c r="L41" s="40"/>
      <c r="N41">
        <v>4267</v>
      </c>
    </row>
    <row r="42" spans="2:14" ht="15" customHeight="1">
      <c r="B42" s="36">
        <v>2</v>
      </c>
      <c r="C42" s="37" t="str">
        <f>VLOOKUP(N42,'[1]LEDEN'!A:E,2,FALSE)</f>
        <v>DE BAERE Eddy</v>
      </c>
      <c r="D42" s="38"/>
      <c r="E42" s="38"/>
      <c r="F42" s="36">
        <v>2</v>
      </c>
      <c r="G42" s="36"/>
      <c r="H42" s="36">
        <v>42</v>
      </c>
      <c r="I42" s="36">
        <v>69</v>
      </c>
      <c r="J42" s="39">
        <f>ROUNDDOWN(H42/I42,3)</f>
        <v>0.608</v>
      </c>
      <c r="K42" s="36">
        <v>4</v>
      </c>
      <c r="L42" s="41">
        <v>5</v>
      </c>
      <c r="N42">
        <v>4071</v>
      </c>
    </row>
    <row r="43" spans="2:14" ht="15" customHeight="1">
      <c r="B43" s="36">
        <v>3</v>
      </c>
      <c r="C43" s="37" t="str">
        <f>VLOOKUP(N43,'[1]LEDEN'!A:E,2,FALSE)</f>
        <v>DEPOORTER Daniel</v>
      </c>
      <c r="D43" s="38"/>
      <c r="E43" s="38"/>
      <c r="F43" s="36">
        <v>0</v>
      </c>
      <c r="G43" s="36"/>
      <c r="H43" s="36">
        <v>40</v>
      </c>
      <c r="I43" s="36">
        <v>74</v>
      </c>
      <c r="J43" s="39">
        <f>ROUNDDOWN(H43/I43,3)</f>
        <v>0.54</v>
      </c>
      <c r="K43" s="36">
        <v>6</v>
      </c>
      <c r="L43" s="41"/>
      <c r="N43">
        <v>4185</v>
      </c>
    </row>
    <row r="44" spans="2:14" ht="15" customHeight="1">
      <c r="B44" s="36">
        <v>4</v>
      </c>
      <c r="C44" s="37" t="str">
        <f>VLOOKUP(N44,'[1]LEDEN'!A:E,2,FALSE)</f>
        <v>BAERT Rony</v>
      </c>
      <c r="D44" s="38"/>
      <c r="E44" s="38"/>
      <c r="F44" s="36">
        <v>0</v>
      </c>
      <c r="G44" s="36"/>
      <c r="H44" s="36">
        <v>39</v>
      </c>
      <c r="I44" s="36">
        <v>64</v>
      </c>
      <c r="J44" s="39">
        <f>ROUNDDOWN(H44/I44,3)</f>
        <v>0.609</v>
      </c>
      <c r="K44" s="36">
        <v>3</v>
      </c>
      <c r="L44" s="41"/>
      <c r="N44">
        <v>4065</v>
      </c>
    </row>
    <row r="45" spans="1:12" ht="15" customHeight="1">
      <c r="A45" s="42"/>
      <c r="B45" s="43"/>
      <c r="C45" s="44" t="s">
        <v>21</v>
      </c>
      <c r="D45" s="42"/>
      <c r="E45" s="42" t="s">
        <v>22</v>
      </c>
      <c r="F45" s="45">
        <f>SUM(F41:F44)</f>
        <v>2</v>
      </c>
      <c r="G45" s="45">
        <f>SUM(G41:G44)</f>
        <v>0</v>
      </c>
      <c r="H45" s="45">
        <f>SUM(H41:H44)</f>
        <v>143</v>
      </c>
      <c r="I45" s="45">
        <f>SUM(I41:I44)</f>
        <v>272</v>
      </c>
      <c r="J45" s="46">
        <f>ROUNDDOWN(H45/I45,3)</f>
        <v>0.525</v>
      </c>
      <c r="K45" s="45">
        <f>MAX(K41:K44)</f>
        <v>6</v>
      </c>
      <c r="L45" s="47"/>
    </row>
    <row r="46" spans="1:12" ht="4.5" customHeight="1" thickBot="1">
      <c r="A46" s="49"/>
      <c r="B46" s="50"/>
      <c r="C46" s="49"/>
      <c r="D46" s="49"/>
      <c r="E46" s="49"/>
      <c r="F46" s="49"/>
      <c r="G46" s="49"/>
      <c r="H46" s="49"/>
      <c r="I46" s="49"/>
      <c r="J46" s="51"/>
      <c r="K46" s="49"/>
      <c r="L46" s="49"/>
    </row>
    <row r="47" ht="6" customHeight="1"/>
    <row r="48" spans="1:12" ht="13.5" customHeight="1">
      <c r="A48" s="27" t="s">
        <v>13</v>
      </c>
      <c r="B48" s="28" t="str">
        <f>VLOOKUP(L48,'[1]LEDEN'!A:E,2,FALSE)</f>
        <v>BAERT Rony</v>
      </c>
      <c r="C48" s="27"/>
      <c r="D48" s="27"/>
      <c r="E48" s="27"/>
      <c r="F48" s="27" t="s">
        <v>14</v>
      </c>
      <c r="G48" s="29" t="str">
        <f>VLOOKUP(L48,'[1]LEDEN'!A:E,3,FALSE)</f>
        <v>OBA</v>
      </c>
      <c r="H48" s="29"/>
      <c r="I48" s="27"/>
      <c r="J48" s="30"/>
      <c r="K48" s="27"/>
      <c r="L48" s="31">
        <v>4065</v>
      </c>
    </row>
    <row r="50" spans="6:12" ht="12.75">
      <c r="F50" s="32" t="s">
        <v>15</v>
      </c>
      <c r="G50" s="33" t="s">
        <v>16</v>
      </c>
      <c r="H50" s="33">
        <v>2.3</v>
      </c>
      <c r="I50" s="34" t="s">
        <v>17</v>
      </c>
      <c r="J50" s="35" t="s">
        <v>18</v>
      </c>
      <c r="K50" s="33" t="s">
        <v>19</v>
      </c>
      <c r="L50" s="33" t="s">
        <v>20</v>
      </c>
    </row>
    <row r="51" spans="2:14" ht="15" customHeight="1">
      <c r="B51" s="36">
        <v>1</v>
      </c>
      <c r="C51" s="37" t="str">
        <f>VLOOKUP(N51,'[1]LEDEN'!A:E,2,FALSE)</f>
        <v>TRATSAERT Daniel</v>
      </c>
      <c r="D51" s="38"/>
      <c r="E51" s="38"/>
      <c r="F51" s="36">
        <v>2</v>
      </c>
      <c r="G51" s="36"/>
      <c r="H51" s="36">
        <v>42</v>
      </c>
      <c r="I51" s="36">
        <v>48</v>
      </c>
      <c r="J51" s="39">
        <f>ROUNDDOWN(H51/I51,3)</f>
        <v>0.875</v>
      </c>
      <c r="K51" s="36">
        <v>5</v>
      </c>
      <c r="L51" s="40"/>
      <c r="N51">
        <v>4269</v>
      </c>
    </row>
    <row r="52" spans="2:14" ht="15" customHeight="1">
      <c r="B52" s="36">
        <v>2</v>
      </c>
      <c r="C52" s="37" t="str">
        <f>VLOOKUP(N52,'[1]LEDEN'!A:E,2,FALSE)</f>
        <v>DEPOORTER Daniel</v>
      </c>
      <c r="D52" s="38"/>
      <c r="E52" s="38"/>
      <c r="F52" s="36">
        <v>2</v>
      </c>
      <c r="G52" s="36"/>
      <c r="H52" s="36">
        <v>42</v>
      </c>
      <c r="I52" s="36">
        <v>33</v>
      </c>
      <c r="J52" s="39">
        <f>ROUNDDOWN(H52/I52,3)</f>
        <v>1.272</v>
      </c>
      <c r="K52" s="36">
        <v>8</v>
      </c>
      <c r="L52" s="53">
        <v>1</v>
      </c>
      <c r="N52">
        <v>4185</v>
      </c>
    </row>
    <row r="53" spans="2:14" ht="15" customHeight="1">
      <c r="B53" s="36">
        <v>3</v>
      </c>
      <c r="C53" s="37" t="str">
        <f>VLOOKUP(N53,'[1]LEDEN'!A:E,2,FALSE)</f>
        <v>THOMAS Peter</v>
      </c>
      <c r="D53" s="38"/>
      <c r="E53" s="38"/>
      <c r="F53" s="36">
        <v>2</v>
      </c>
      <c r="G53" s="36"/>
      <c r="H53" s="36">
        <v>42</v>
      </c>
      <c r="I53" s="36">
        <v>40</v>
      </c>
      <c r="J53" s="39">
        <f>ROUNDDOWN(H53/I53,3)</f>
        <v>1.05</v>
      </c>
      <c r="K53" s="36">
        <v>6</v>
      </c>
      <c r="L53" s="53"/>
      <c r="N53">
        <v>4267</v>
      </c>
    </row>
    <row r="54" spans="2:14" ht="15" customHeight="1">
      <c r="B54" s="36">
        <v>4</v>
      </c>
      <c r="C54" s="37" t="str">
        <f>VLOOKUP(N54,'[1]LEDEN'!A:E,2,FALSE)</f>
        <v>VANRAPENBUSCH Franky</v>
      </c>
      <c r="D54" s="38"/>
      <c r="E54" s="38"/>
      <c r="F54" s="36">
        <v>2</v>
      </c>
      <c r="G54" s="36"/>
      <c r="H54" s="36">
        <v>42</v>
      </c>
      <c r="I54" s="36">
        <v>64</v>
      </c>
      <c r="J54" s="39">
        <f>ROUNDDOWN(H54/I54,3)</f>
        <v>0.656</v>
      </c>
      <c r="K54" s="36">
        <v>4</v>
      </c>
      <c r="L54" s="53"/>
      <c r="N54">
        <v>5408</v>
      </c>
    </row>
    <row r="55" spans="1:12" ht="15" customHeight="1">
      <c r="A55" s="42"/>
      <c r="B55" s="43"/>
      <c r="C55" s="44" t="s">
        <v>24</v>
      </c>
      <c r="D55" s="42"/>
      <c r="E55" s="42" t="s">
        <v>22</v>
      </c>
      <c r="F55" s="45">
        <f>SUM(F51:F54)</f>
        <v>8</v>
      </c>
      <c r="G55" s="45">
        <f>SUM(G51:G54)</f>
        <v>0</v>
      </c>
      <c r="H55" s="45">
        <f>SUM(H51:H54)</f>
        <v>168</v>
      </c>
      <c r="I55" s="45">
        <f>SUM(I51:I54)</f>
        <v>185</v>
      </c>
      <c r="J55" s="46">
        <f>ROUNDDOWN(H55/I55,3)</f>
        <v>0.908</v>
      </c>
      <c r="K55" s="45">
        <f>MAX(K51:K54)</f>
        <v>8</v>
      </c>
      <c r="L55" s="47"/>
    </row>
    <row r="56" spans="1:12" ht="4.5" customHeight="1" thickBot="1">
      <c r="A56" s="49"/>
      <c r="B56" s="50"/>
      <c r="C56" s="49"/>
      <c r="D56" s="49"/>
      <c r="E56" s="49"/>
      <c r="F56" s="49"/>
      <c r="G56" s="49"/>
      <c r="H56" s="49"/>
      <c r="I56" s="49"/>
      <c r="J56" s="51"/>
      <c r="K56" s="49"/>
      <c r="L56" s="49"/>
    </row>
    <row r="58" spans="1:12" ht="13.5" customHeight="1">
      <c r="A58" s="27" t="s">
        <v>13</v>
      </c>
      <c r="B58" s="28" t="str">
        <f>VLOOKUP(L58,'[1]LEDEN'!A:E,2,FALSE)</f>
        <v>TRATSAERT Daniel</v>
      </c>
      <c r="C58" s="27"/>
      <c r="D58" s="27"/>
      <c r="E58" s="27"/>
      <c r="F58" s="27" t="s">
        <v>14</v>
      </c>
      <c r="G58" s="29" t="str">
        <f>VLOOKUP(L58,'[1]LEDEN'!A:E,3,FALSE)</f>
        <v>OBA</v>
      </c>
      <c r="H58" s="29"/>
      <c r="I58" s="27"/>
      <c r="J58" s="30"/>
      <c r="K58" s="27"/>
      <c r="L58" s="31">
        <v>4269</v>
      </c>
    </row>
    <row r="60" spans="6:12" ht="12.75">
      <c r="F60" s="32" t="s">
        <v>15</v>
      </c>
      <c r="G60" s="33" t="s">
        <v>16</v>
      </c>
      <c r="H60" s="33">
        <v>48</v>
      </c>
      <c r="I60" s="34" t="s">
        <v>17</v>
      </c>
      <c r="J60" s="35" t="s">
        <v>18</v>
      </c>
      <c r="K60" s="33" t="s">
        <v>19</v>
      </c>
      <c r="L60" s="33" t="s">
        <v>20</v>
      </c>
    </row>
    <row r="61" spans="2:14" ht="15" customHeight="1">
      <c r="B61" s="36">
        <v>1</v>
      </c>
      <c r="C61" s="37" t="str">
        <f>VLOOKUP(N61,'[1]LEDEN'!A:E,2,FALSE)</f>
        <v>BAERT Rony</v>
      </c>
      <c r="D61" s="38"/>
      <c r="E61" s="38"/>
      <c r="F61" s="36">
        <v>0</v>
      </c>
      <c r="G61" s="36"/>
      <c r="H61" s="36">
        <v>25</v>
      </c>
      <c r="I61" s="36">
        <v>48</v>
      </c>
      <c r="J61" s="39">
        <f>ROUNDDOWN(H61/I61,3)</f>
        <v>0.52</v>
      </c>
      <c r="K61" s="36">
        <v>4</v>
      </c>
      <c r="L61" s="40"/>
      <c r="N61">
        <v>4065</v>
      </c>
    </row>
    <row r="62" spans="2:14" ht="15" customHeight="1">
      <c r="B62" s="36">
        <v>2</v>
      </c>
      <c r="C62" s="37" t="str">
        <f>VLOOKUP(N62,'[1]LEDEN'!A:E,2,FALSE)</f>
        <v>THOMAS Peter</v>
      </c>
      <c r="D62" s="38"/>
      <c r="E62" s="38"/>
      <c r="F62" s="36">
        <v>2</v>
      </c>
      <c r="G62" s="36"/>
      <c r="H62" s="36">
        <v>42</v>
      </c>
      <c r="I62" s="36">
        <v>58</v>
      </c>
      <c r="J62" s="39">
        <f>ROUNDDOWN(H62/I62,3)</f>
        <v>0.724</v>
      </c>
      <c r="K62" s="36">
        <v>7</v>
      </c>
      <c r="L62" s="41">
        <v>3</v>
      </c>
      <c r="N62">
        <v>4267</v>
      </c>
    </row>
    <row r="63" spans="2:14" ht="15" customHeight="1">
      <c r="B63" s="36">
        <v>3</v>
      </c>
      <c r="C63" s="37" t="str">
        <f>VLOOKUP(N63,'[1]LEDEN'!A:E,2,FALSE)</f>
        <v>DEPOORTER Daniel</v>
      </c>
      <c r="D63" s="38"/>
      <c r="E63" s="38"/>
      <c r="F63" s="36">
        <v>2</v>
      </c>
      <c r="G63" s="36"/>
      <c r="H63" s="36">
        <v>42</v>
      </c>
      <c r="I63" s="36">
        <v>63</v>
      </c>
      <c r="J63" s="39">
        <f>ROUNDDOWN(H63/I63,3)</f>
        <v>0.666</v>
      </c>
      <c r="K63" s="36">
        <v>5</v>
      </c>
      <c r="L63" s="41"/>
      <c r="N63">
        <v>4185</v>
      </c>
    </row>
    <row r="64" spans="2:14" ht="15" customHeight="1">
      <c r="B64" s="36">
        <v>4</v>
      </c>
      <c r="C64" s="37" t="str">
        <f>VLOOKUP(N64,'[1]LEDEN'!A:E,2,FALSE)</f>
        <v>DE BAERE Eddy</v>
      </c>
      <c r="D64" s="38"/>
      <c r="E64" s="38"/>
      <c r="F64" s="36">
        <v>0</v>
      </c>
      <c r="G64" s="36"/>
      <c r="H64" s="36">
        <v>34</v>
      </c>
      <c r="I64" s="36">
        <v>57</v>
      </c>
      <c r="J64" s="39">
        <f>ROUNDDOWN(H64/I64,3)</f>
        <v>0.596</v>
      </c>
      <c r="K64" s="36">
        <v>6</v>
      </c>
      <c r="L64" s="41"/>
      <c r="N64">
        <v>4071</v>
      </c>
    </row>
    <row r="65" spans="1:12" ht="15" customHeight="1">
      <c r="A65" s="42"/>
      <c r="B65" s="43"/>
      <c r="C65" s="44" t="s">
        <v>21</v>
      </c>
      <c r="D65" s="42"/>
      <c r="E65" s="42" t="s">
        <v>22</v>
      </c>
      <c r="F65" s="45">
        <f>SUM(F61:F64)</f>
        <v>4</v>
      </c>
      <c r="G65" s="45">
        <f>SUM(G61:G64)</f>
        <v>0</v>
      </c>
      <c r="H65" s="45">
        <f>SUM(H61:H64)</f>
        <v>143</v>
      </c>
      <c r="I65" s="45">
        <f>SUM(I61:I64)</f>
        <v>226</v>
      </c>
      <c r="J65" s="46">
        <f>ROUNDDOWN(H65/I65,3)</f>
        <v>0.632</v>
      </c>
      <c r="K65" s="45">
        <f>MAX(K61:K64)</f>
        <v>7</v>
      </c>
      <c r="L65" s="47"/>
    </row>
    <row r="66" spans="1:12" ht="4.5" customHeight="1" thickBot="1">
      <c r="A66" s="49"/>
      <c r="B66" s="50"/>
      <c r="C66" s="49"/>
      <c r="D66" s="49"/>
      <c r="E66" s="49"/>
      <c r="F66" s="49"/>
      <c r="G66" s="49"/>
      <c r="H66" s="49"/>
      <c r="I66" s="49"/>
      <c r="J66" s="51"/>
      <c r="K66" s="49"/>
      <c r="L66" s="49"/>
    </row>
    <row r="67" ht="3.75" customHeight="1"/>
    <row r="68" spans="1:14" ht="15">
      <c r="A68" s="54" t="s">
        <v>25</v>
      </c>
      <c r="B68" s="55"/>
      <c r="C68" s="54"/>
      <c r="D68" s="55"/>
      <c r="E68" s="55"/>
      <c r="F68" s="55"/>
      <c r="G68" s="54" t="s">
        <v>26</v>
      </c>
      <c r="I68" s="54"/>
      <c r="J68" s="54" t="s">
        <v>27</v>
      </c>
      <c r="K68" s="56" t="s">
        <v>28</v>
      </c>
      <c r="L68" s="56"/>
      <c r="M68" s="56"/>
      <c r="N68" s="56"/>
    </row>
    <row r="69" spans="1:12" ht="23.25" customHeight="1">
      <c r="A69" s="54" t="s">
        <v>29</v>
      </c>
      <c r="B69" s="55"/>
      <c r="C69" s="57">
        <v>4065</v>
      </c>
      <c r="D69" s="57" t="s">
        <v>30</v>
      </c>
      <c r="E69" s="55"/>
      <c r="F69" s="55"/>
      <c r="G69" s="54" t="s">
        <v>31</v>
      </c>
      <c r="I69" s="54"/>
      <c r="J69" s="54"/>
      <c r="K69" s="55"/>
      <c r="L69" s="58" t="s">
        <v>32</v>
      </c>
    </row>
    <row r="70" spans="2:12" ht="15">
      <c r="B70" s="55"/>
      <c r="C70" s="59"/>
      <c r="D70" s="57"/>
      <c r="E70" s="55"/>
      <c r="F70" s="55"/>
      <c r="G70" s="55"/>
      <c r="H70" s="55"/>
      <c r="I70" s="55"/>
      <c r="J70" s="55"/>
      <c r="K70" s="55"/>
      <c r="L70" s="55"/>
    </row>
    <row r="71" spans="2:12" ht="15">
      <c r="B71" s="57"/>
      <c r="C71" s="60"/>
      <c r="D71" s="55"/>
      <c r="E71" s="55"/>
      <c r="F71" s="55"/>
      <c r="G71" s="55"/>
      <c r="H71" s="55"/>
      <c r="I71" s="55"/>
      <c r="J71" s="55"/>
      <c r="K71" s="55"/>
      <c r="L71" s="55"/>
    </row>
    <row r="72" spans="2:9" ht="12.75">
      <c r="B72" s="55"/>
      <c r="C72" s="55"/>
      <c r="D72" s="55"/>
      <c r="E72" s="55"/>
      <c r="F72" s="55"/>
      <c r="G72" s="55"/>
      <c r="H72" s="55"/>
      <c r="I72" s="55"/>
    </row>
    <row r="73" spans="1:10" ht="12.75">
      <c r="A73" s="61"/>
      <c r="B73" s="55"/>
      <c r="C73" s="55"/>
      <c r="J73"/>
    </row>
    <row r="74" spans="5:7" ht="12.75">
      <c r="E74" s="55"/>
      <c r="F74" s="55"/>
      <c r="G74" s="55"/>
    </row>
  </sheetData>
  <sheetProtection/>
  <mergeCells count="10">
    <mergeCell ref="L42:L44"/>
    <mergeCell ref="L52:L54"/>
    <mergeCell ref="L62:L64"/>
    <mergeCell ref="K68:N68"/>
    <mergeCell ref="C3:D3"/>
    <mergeCell ref="F3:I3"/>
    <mergeCell ref="K3:M3"/>
    <mergeCell ref="L11:L14"/>
    <mergeCell ref="L22:L24"/>
    <mergeCell ref="L32:L3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2015-03-19T16:59:39Z</dcterms:created>
  <dcterms:modified xsi:type="dcterms:W3CDTF">2015-03-19T17:00:01Z</dcterms:modified>
  <cp:category/>
  <cp:version/>
  <cp:contentType/>
  <cp:contentStatus/>
</cp:coreProperties>
</file>