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istrf6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<sst xmlns="http://schemas.openxmlformats.org/spreadsheetml/2006/main" count="70" uniqueCount="33">
  <si>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</si>
  <si>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</si>
  <si>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</si>
  <si>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</si>
  <si>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6° KLASSE DRIEBANDEN</t>
  </si>
  <si>
    <t xml:space="preserve">        KLEIN</t>
  </si>
  <si>
    <t>datum:</t>
  </si>
  <si>
    <t>02-15/03/2014</t>
  </si>
  <si>
    <t>Lokaal:</t>
  </si>
  <si>
    <t>BC 't OSKE &amp;OBA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</si>
  <si>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</si>
  <si>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</si>
  <si>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</si>
  <si>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</si>
  <si>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</si>
  <si>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</si>
  <si>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</si>
  <si>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</si>
  <si>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</si>
  <si>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</si>
  <si>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</si>
  <si>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</si>
  <si>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</si>
  <si>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</si>
  <si>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PROM 4° Kl</t>
  </si>
  <si>
    <t>VFF 2° speeldag</t>
  </si>
  <si>
    <t xml:space="preserve">GEW. FINALE : </t>
  </si>
  <si>
    <t>DISTRICT WAASLAND</t>
  </si>
  <si>
    <t>03/04.05.2014</t>
  </si>
  <si>
    <t>GEERLANDT José</t>
  </si>
  <si>
    <t>BC 't OSKE TORHOUT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</si>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</sst>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0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4" borderId="19" xfId="0" applyFont="1" applyFill="1" applyBorder="1" applyAlignment="1">
      <alignment horizontal="center"/>
    </xf>
    <xf numFmtId="0" fontId="26" fillId="3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19" xfId="0" applyFont="1" applyBorder="1" applyAlignment="1">
      <alignment horizontal="center"/>
    </xf>
    <xf numFmtId="164" fontId="22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35" borderId="23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3" xfId="0" applyBorder="1" applyAlignment="1">
      <alignment/>
    </xf>
    <xf numFmtId="0" fontId="28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8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8" fillId="0" borderId="0" xfId="55" applyNumberFormat="1" applyFont="1">
      <alignment/>
      <protection/>
    </xf>
    <xf numFmtId="0" fontId="28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uitslag%20districtfinales%20driebanden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="75" zoomScaleNormal="75" zoomScalePageLayoutView="0" workbookViewId="0" topLeftCell="A1">
      <selection activeCell="H63" sqref="H63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2" customWidth="1"/>
    <col min="7" max="8" width="8.140625" style="22" customWidth="1"/>
    <col min="9" max="9" width="7.28125" style="22" customWidth="1"/>
    <col min="10" max="10" width="8.140625" style="22" customWidth="1"/>
    <col min="11" max="11" width="6.57421875" style="22" customWidth="1"/>
    <col min="12" max="12" width="7.421875" style="0" customWidth="1"/>
    <col min="13" max="13" width="7.14062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9" customHeight="1">
      <c r="B5" s="21" t="s">
        <v>12</v>
      </c>
    </row>
    <row r="6" ht="5.25" customHeight="1"/>
    <row r="7" spans="1:12" ht="12.75">
      <c r="A7" s="23" t="s">
        <v>13</v>
      </c>
      <c r="B7" s="24" t="str">
        <f>VLOOKUP(L7,'[1]LEDEN'!A:E,2,FALSE)</f>
        <v>VANHERCKE Eric</v>
      </c>
      <c r="C7" s="23"/>
      <c r="D7" s="23"/>
      <c r="E7" s="23"/>
      <c r="F7" s="25" t="s">
        <v>14</v>
      </c>
      <c r="G7" s="26" t="str">
        <f>VLOOKUP(L7,'[1]LEDEN'!A:E,3,FALSE)</f>
        <v>K.ZE</v>
      </c>
      <c r="H7" s="26"/>
      <c r="I7" s="25"/>
      <c r="J7" s="25"/>
      <c r="K7" s="25"/>
      <c r="L7" s="27">
        <v>9255</v>
      </c>
    </row>
    <row r="8" ht="6" customHeight="1"/>
    <row r="9" spans="6:12" ht="12.75">
      <c r="F9" s="28" t="s">
        <v>15</v>
      </c>
      <c r="G9" s="28" t="s">
        <v>16</v>
      </c>
      <c r="H9" s="28">
        <v>2.3</v>
      </c>
      <c r="I9" s="28" t="s">
        <v>17</v>
      </c>
      <c r="J9" s="29" t="s">
        <v>18</v>
      </c>
      <c r="K9" s="28" t="s">
        <v>19</v>
      </c>
      <c r="L9" s="28" t="s">
        <v>20</v>
      </c>
    </row>
    <row r="10" spans="2:14" ht="15" customHeight="1">
      <c r="B10" s="30">
        <v>1</v>
      </c>
      <c r="C10" s="31" t="str">
        <f>VLOOKUP(N10,'[1]LEDEN'!A:E,2,FALSE)</f>
        <v>GEERLANDT José</v>
      </c>
      <c r="D10" s="32"/>
      <c r="E10" s="32"/>
      <c r="F10" s="30">
        <v>0</v>
      </c>
      <c r="G10" s="30"/>
      <c r="H10" s="30">
        <v>2</v>
      </c>
      <c r="I10" s="30">
        <v>23</v>
      </c>
      <c r="J10" s="33">
        <f aca="true" t="shared" si="0" ref="J10:J16">ROUNDDOWN(H10/I10,3)</f>
        <v>0.086</v>
      </c>
      <c r="K10" s="30">
        <v>1</v>
      </c>
      <c r="L10" s="34"/>
      <c r="N10">
        <v>4119</v>
      </c>
    </row>
    <row r="11" spans="2:14" ht="15" customHeight="1">
      <c r="B11" s="30">
        <v>2</v>
      </c>
      <c r="C11" s="31" t="str">
        <f>VLOOKUP(N11,'[1]LEDEN'!A:E,2,FALSE)</f>
        <v>BORREMANS Edouard</v>
      </c>
      <c r="D11" s="32"/>
      <c r="E11" s="32"/>
      <c r="F11" s="30">
        <v>2</v>
      </c>
      <c r="G11" s="30"/>
      <c r="H11" s="30">
        <v>15</v>
      </c>
      <c r="I11" s="30">
        <v>33</v>
      </c>
      <c r="J11" s="33">
        <f t="shared" si="0"/>
        <v>0.454</v>
      </c>
      <c r="K11" s="30">
        <v>4</v>
      </c>
      <c r="L11" s="35">
        <v>3</v>
      </c>
      <c r="N11">
        <v>9296</v>
      </c>
    </row>
    <row r="12" spans="2:14" ht="15" customHeight="1">
      <c r="B12" s="30">
        <v>3</v>
      </c>
      <c r="C12" s="31" t="str">
        <f>VLOOKUP(N12,'[1]LEDEN'!A:E,2,FALSE)</f>
        <v>MAES Hendrik</v>
      </c>
      <c r="D12" s="32"/>
      <c r="E12" s="32"/>
      <c r="F12" s="30">
        <v>1</v>
      </c>
      <c r="G12" s="30"/>
      <c r="H12" s="30">
        <v>15</v>
      </c>
      <c r="I12" s="30">
        <v>32</v>
      </c>
      <c r="J12" s="33">
        <f t="shared" si="0"/>
        <v>0.468</v>
      </c>
      <c r="K12" s="30">
        <v>2</v>
      </c>
      <c r="L12" s="35"/>
      <c r="N12">
        <v>6074</v>
      </c>
    </row>
    <row r="13" spans="2:14" ht="15" customHeight="1">
      <c r="B13" s="30">
        <v>4</v>
      </c>
      <c r="C13" s="31" t="str">
        <f>VLOOKUP(N13,'[1]LEDEN'!A:E,2,FALSE)</f>
        <v>BORREMANS Edouard</v>
      </c>
      <c r="D13" s="32"/>
      <c r="E13" s="32"/>
      <c r="F13" s="30">
        <v>2</v>
      </c>
      <c r="G13" s="30"/>
      <c r="H13" s="30">
        <v>15</v>
      </c>
      <c r="I13" s="30">
        <v>52</v>
      </c>
      <c r="J13" s="33">
        <f t="shared" si="0"/>
        <v>0.288</v>
      </c>
      <c r="K13" s="30">
        <v>2</v>
      </c>
      <c r="L13" s="35"/>
      <c r="N13">
        <v>9296</v>
      </c>
    </row>
    <row r="14" spans="2:12" ht="15" customHeight="1" hidden="1">
      <c r="B14" s="30">
        <v>4</v>
      </c>
      <c r="C14" s="31" t="e">
        <f>VLOOKUP(N14,'[1]LEDEN'!A:E,2,FALSE)</f>
        <v>#N/A</v>
      </c>
      <c r="D14" s="32"/>
      <c r="E14" s="32"/>
      <c r="F14" s="30"/>
      <c r="G14" s="30"/>
      <c r="H14" s="30">
        <f>G14*0.9082</f>
        <v>0</v>
      </c>
      <c r="I14" s="30"/>
      <c r="J14" s="33" t="e">
        <f t="shared" si="0"/>
        <v>#DIV/0!</v>
      </c>
      <c r="K14" s="30"/>
      <c r="L14" s="35"/>
    </row>
    <row r="15" spans="2:12" ht="15" customHeight="1" hidden="1">
      <c r="B15" s="30">
        <v>5</v>
      </c>
      <c r="C15" s="31" t="e">
        <f>VLOOKUP(N15,'[1]LEDEN'!A:E,2,FALSE)</f>
        <v>#N/A</v>
      </c>
      <c r="D15" s="32"/>
      <c r="E15" s="32"/>
      <c r="F15" s="30"/>
      <c r="G15" s="30"/>
      <c r="H15" s="30">
        <f>G15*0.9082</f>
        <v>0</v>
      </c>
      <c r="I15" s="30"/>
      <c r="J15" s="33" t="e">
        <f t="shared" si="0"/>
        <v>#DIV/0!</v>
      </c>
      <c r="K15" s="30"/>
      <c r="L15" s="35"/>
    </row>
    <row r="16" spans="1:13" ht="15" customHeight="1">
      <c r="A16" s="36"/>
      <c r="B16" s="37"/>
      <c r="C16" s="38" t="s">
        <v>21</v>
      </c>
      <c r="D16" s="36"/>
      <c r="E16" s="36" t="s">
        <v>22</v>
      </c>
      <c r="F16" s="39">
        <f>SUM(F10:F15)</f>
        <v>5</v>
      </c>
      <c r="G16" s="39">
        <f>SUM(G10:G15)</f>
        <v>0</v>
      </c>
      <c r="H16" s="39">
        <f>SUM(H10:H15)</f>
        <v>47</v>
      </c>
      <c r="I16" s="39">
        <f>SUM(I10:I15)</f>
        <v>140</v>
      </c>
      <c r="J16" s="40">
        <f t="shared" si="0"/>
        <v>0.335</v>
      </c>
      <c r="K16" s="39">
        <f>MAX(K10:K15)</f>
        <v>4</v>
      </c>
      <c r="L16" s="41"/>
      <c r="M16" s="42"/>
    </row>
    <row r="17" spans="1:12" ht="8.25" customHeight="1" thickBot="1">
      <c r="A17" s="43"/>
      <c r="B17" s="44"/>
      <c r="C17" s="43"/>
      <c r="D17" s="43"/>
      <c r="E17" s="43"/>
      <c r="F17" s="44"/>
      <c r="G17" s="44"/>
      <c r="H17" s="44"/>
      <c r="I17" s="44"/>
      <c r="J17" s="44"/>
      <c r="K17" s="44"/>
      <c r="L17" s="43"/>
    </row>
    <row r="18" ht="7.5" customHeight="1"/>
    <row r="19" spans="1:12" ht="12.75">
      <c r="A19" s="23" t="s">
        <v>13</v>
      </c>
      <c r="B19" s="24" t="str">
        <f>VLOOKUP(L19,'[1]LEDEN'!A:E,2,FALSE)</f>
        <v>BORREMANS Edouard</v>
      </c>
      <c r="C19" s="23"/>
      <c r="D19" s="23"/>
      <c r="E19" s="23"/>
      <c r="F19" s="25" t="s">
        <v>14</v>
      </c>
      <c r="G19" s="26" t="str">
        <f>VLOOKUP(L19,'[1]LEDEN'!A:E,3,FALSE)</f>
        <v>OBA</v>
      </c>
      <c r="H19" s="26"/>
      <c r="I19" s="25"/>
      <c r="J19" s="25"/>
      <c r="K19" s="25"/>
      <c r="L19" s="27">
        <v>9296</v>
      </c>
    </row>
    <row r="20" ht="6" customHeight="1"/>
    <row r="21" spans="6:12" ht="12.75">
      <c r="F21" s="28" t="s">
        <v>15</v>
      </c>
      <c r="G21" s="28" t="s">
        <v>16</v>
      </c>
      <c r="H21" s="28">
        <v>2.3</v>
      </c>
      <c r="I21" s="28" t="s">
        <v>17</v>
      </c>
      <c r="J21" s="29" t="s">
        <v>18</v>
      </c>
      <c r="K21" s="28" t="s">
        <v>19</v>
      </c>
      <c r="L21" s="28" t="s">
        <v>20</v>
      </c>
    </row>
    <row r="22" spans="2:14" ht="15" customHeight="1">
      <c r="B22" s="30">
        <v>1</v>
      </c>
      <c r="C22" s="31" t="str">
        <f>VLOOKUP(N22,'[1]LEDEN'!A:E,2,FALSE)</f>
        <v>MAES Hendrik</v>
      </c>
      <c r="D22" s="32"/>
      <c r="E22" s="32"/>
      <c r="F22" s="30">
        <v>0</v>
      </c>
      <c r="G22" s="30"/>
      <c r="H22" s="30">
        <v>5</v>
      </c>
      <c r="I22" s="30">
        <v>40</v>
      </c>
      <c r="J22" s="33">
        <f>ROUNDDOWN(H22/I22,3)</f>
        <v>0.125</v>
      </c>
      <c r="K22" s="30">
        <v>1</v>
      </c>
      <c r="L22" s="34"/>
      <c r="N22">
        <v>6074</v>
      </c>
    </row>
    <row r="23" spans="2:14" ht="15" customHeight="1">
      <c r="B23" s="30">
        <v>2</v>
      </c>
      <c r="C23" s="31" t="str">
        <f>VLOOKUP(N23,'[1]LEDEN'!A:E,2,FALSE)</f>
        <v>VANHERCKE Eric</v>
      </c>
      <c r="D23" s="32"/>
      <c r="E23" s="32"/>
      <c r="F23" s="30">
        <v>0</v>
      </c>
      <c r="G23" s="30"/>
      <c r="H23" s="30">
        <v>3</v>
      </c>
      <c r="I23" s="30">
        <v>33</v>
      </c>
      <c r="J23" s="33">
        <f>ROUNDDOWN(H23/I23,3)</f>
        <v>0.09</v>
      </c>
      <c r="K23" s="30">
        <v>1</v>
      </c>
      <c r="L23" s="35">
        <v>4</v>
      </c>
      <c r="N23">
        <v>9255</v>
      </c>
    </row>
    <row r="24" spans="2:14" ht="15" customHeight="1">
      <c r="B24" s="30">
        <v>3</v>
      </c>
      <c r="C24" s="31" t="str">
        <f>VLOOKUP(N24,'[1]LEDEN'!A:E,2,FALSE)</f>
        <v>GEERLANDT José</v>
      </c>
      <c r="D24" s="32"/>
      <c r="E24" s="32"/>
      <c r="F24" s="30">
        <v>0</v>
      </c>
      <c r="G24" s="30"/>
      <c r="H24" s="30">
        <v>10</v>
      </c>
      <c r="I24" s="30">
        <v>48</v>
      </c>
      <c r="J24" s="33">
        <f>ROUNDDOWN(H24/I24,3)</f>
        <v>0.208</v>
      </c>
      <c r="K24" s="30">
        <v>2</v>
      </c>
      <c r="L24" s="35"/>
      <c r="N24">
        <v>4119</v>
      </c>
    </row>
    <row r="25" spans="2:14" ht="15" customHeight="1">
      <c r="B25" s="30">
        <v>4</v>
      </c>
      <c r="C25" s="31" t="str">
        <f>VLOOKUP(N25,'[1]LEDEN'!A:E,2,FALSE)</f>
        <v>VANHERCKE Eric</v>
      </c>
      <c r="D25" s="32"/>
      <c r="E25" s="32"/>
      <c r="F25" s="30">
        <v>0</v>
      </c>
      <c r="G25" s="30"/>
      <c r="H25" s="30">
        <v>10</v>
      </c>
      <c r="I25" s="30">
        <v>52</v>
      </c>
      <c r="J25" s="33">
        <f>ROUNDDOWN(H25/I25,3)</f>
        <v>0.192</v>
      </c>
      <c r="K25" s="30">
        <v>2</v>
      </c>
      <c r="L25" s="35"/>
      <c r="N25">
        <v>9255</v>
      </c>
    </row>
    <row r="26" spans="1:12" ht="15" customHeight="1">
      <c r="A26" s="36"/>
      <c r="B26" s="37"/>
      <c r="C26" s="38" t="s">
        <v>23</v>
      </c>
      <c r="D26" s="36"/>
      <c r="E26" s="36" t="s">
        <v>22</v>
      </c>
      <c r="F26" s="39">
        <f>SUM(F22:F25)</f>
        <v>0</v>
      </c>
      <c r="G26" s="39">
        <f>SUM(G22:G25)</f>
        <v>0</v>
      </c>
      <c r="H26" s="39">
        <f>SUM(H22:H25)</f>
        <v>28</v>
      </c>
      <c r="I26" s="39">
        <f>SUM(I22:I25)</f>
        <v>173</v>
      </c>
      <c r="J26" s="40">
        <f>ROUNDDOWN(H26/I26,3)</f>
        <v>0.161</v>
      </c>
      <c r="K26" s="39">
        <f>MAX(K22:K25)</f>
        <v>2</v>
      </c>
      <c r="L26" s="41"/>
    </row>
    <row r="27" spans="1:12" ht="7.5" customHeight="1" thickBot="1">
      <c r="A27" s="43"/>
      <c r="B27" s="44"/>
      <c r="C27" s="43"/>
      <c r="D27" s="43"/>
      <c r="E27" s="43"/>
      <c r="F27" s="44"/>
      <c r="G27" s="44"/>
      <c r="H27" s="44"/>
      <c r="I27" s="44"/>
      <c r="J27" s="44"/>
      <c r="K27" s="44"/>
      <c r="L27" s="43"/>
    </row>
    <row r="28" ht="3.75" customHeight="1"/>
    <row r="29" spans="1:12" ht="12.75">
      <c r="A29" s="23" t="s">
        <v>13</v>
      </c>
      <c r="B29" s="24" t="str">
        <f>VLOOKUP(L29,'[1]LEDEN'!A:E,2,FALSE)</f>
        <v>GEERLANDT José</v>
      </c>
      <c r="C29" s="23"/>
      <c r="D29" s="23"/>
      <c r="E29" s="23"/>
      <c r="F29" s="25" t="s">
        <v>14</v>
      </c>
      <c r="G29" s="26" t="str">
        <f>VLOOKUP(L29,'[1]LEDEN'!A:E,3,FALSE)</f>
        <v>OS</v>
      </c>
      <c r="H29" s="26"/>
      <c r="I29" s="25"/>
      <c r="J29" s="25"/>
      <c r="K29" s="25"/>
      <c r="L29" s="27">
        <v>4119</v>
      </c>
    </row>
    <row r="30" ht="7.5" customHeight="1"/>
    <row r="31" spans="6:12" ht="12.75">
      <c r="F31" s="28" t="s">
        <v>15</v>
      </c>
      <c r="G31" s="28" t="s">
        <v>16</v>
      </c>
      <c r="H31" s="28">
        <v>2.3</v>
      </c>
      <c r="I31" s="28" t="s">
        <v>17</v>
      </c>
      <c r="J31" s="29" t="s">
        <v>18</v>
      </c>
      <c r="K31" s="28" t="s">
        <v>19</v>
      </c>
      <c r="L31" s="28" t="s">
        <v>20</v>
      </c>
    </row>
    <row r="32" spans="2:14" ht="15" customHeight="1">
      <c r="B32" s="30">
        <v>1</v>
      </c>
      <c r="C32" s="31" t="str">
        <f>VLOOKUP(N32,'[1]LEDEN'!A:E,2,FALSE)</f>
        <v>MAES Hendrik</v>
      </c>
      <c r="D32" s="32"/>
      <c r="E32" s="32"/>
      <c r="F32" s="30">
        <v>0</v>
      </c>
      <c r="G32" s="30"/>
      <c r="H32" s="30">
        <v>11</v>
      </c>
      <c r="I32" s="30">
        <v>43</v>
      </c>
      <c r="J32" s="33">
        <f>ROUNDDOWN(H32/I32,3)</f>
        <v>0.255</v>
      </c>
      <c r="K32" s="30">
        <v>2</v>
      </c>
      <c r="L32" s="34"/>
      <c r="N32">
        <v>6074</v>
      </c>
    </row>
    <row r="33" spans="2:14" ht="15" customHeight="1">
      <c r="B33" s="30">
        <v>2</v>
      </c>
      <c r="C33" s="31" t="str">
        <f>VLOOKUP(N33,'[1]LEDEN'!A:E,2,FALSE)</f>
        <v>VANHERCKE Eric</v>
      </c>
      <c r="D33" s="32"/>
      <c r="E33" s="32"/>
      <c r="F33" s="30">
        <v>2</v>
      </c>
      <c r="G33" s="30"/>
      <c r="H33" s="30">
        <v>15</v>
      </c>
      <c r="I33" s="30">
        <v>23</v>
      </c>
      <c r="J33" s="33">
        <f>ROUNDDOWN(H33/I33,3)</f>
        <v>0.652</v>
      </c>
      <c r="K33" s="30">
        <v>3</v>
      </c>
      <c r="L33" s="45">
        <v>1</v>
      </c>
      <c r="N33">
        <v>9255</v>
      </c>
    </row>
    <row r="34" spans="2:14" ht="15" customHeight="1">
      <c r="B34" s="30">
        <v>3</v>
      </c>
      <c r="C34" s="31" t="str">
        <f>VLOOKUP(N34,'[1]LEDEN'!A:E,2,FALSE)</f>
        <v>BORREMANS Edouard</v>
      </c>
      <c r="D34" s="32"/>
      <c r="E34" s="32"/>
      <c r="F34" s="30">
        <v>2</v>
      </c>
      <c r="G34" s="30"/>
      <c r="H34" s="30">
        <v>15</v>
      </c>
      <c r="I34" s="30">
        <v>48</v>
      </c>
      <c r="J34" s="33">
        <f>ROUNDDOWN(H34/I34,3)</f>
        <v>0.312</v>
      </c>
      <c r="K34" s="30">
        <v>3</v>
      </c>
      <c r="L34" s="45"/>
      <c r="N34">
        <v>9296</v>
      </c>
    </row>
    <row r="35" spans="2:14" ht="15" customHeight="1">
      <c r="B35" s="30">
        <v>4</v>
      </c>
      <c r="C35" s="31" t="str">
        <f>VLOOKUP(N35,'[1]LEDEN'!A:E,2,FALSE)</f>
        <v>MAES Hendrik</v>
      </c>
      <c r="D35" s="32"/>
      <c r="E35" s="32"/>
      <c r="F35" s="30">
        <v>2</v>
      </c>
      <c r="G35" s="30"/>
      <c r="H35" s="30">
        <v>15</v>
      </c>
      <c r="I35" s="30">
        <v>46</v>
      </c>
      <c r="J35" s="33">
        <f>ROUNDDOWN(H35/I35,3)</f>
        <v>0.326</v>
      </c>
      <c r="K35" s="30">
        <v>3</v>
      </c>
      <c r="L35" s="45"/>
      <c r="N35">
        <v>6074</v>
      </c>
    </row>
    <row r="36" spans="1:12" ht="15" customHeight="1">
      <c r="A36" s="36"/>
      <c r="B36" s="37"/>
      <c r="C36" s="46" t="s">
        <v>24</v>
      </c>
      <c r="D36" s="36"/>
      <c r="E36" s="36" t="s">
        <v>22</v>
      </c>
      <c r="F36" s="39">
        <f>SUM(F32:F35)</f>
        <v>6</v>
      </c>
      <c r="G36" s="39">
        <f>SUM(G32:G35)</f>
        <v>0</v>
      </c>
      <c r="H36" s="39">
        <f>SUM(H32:H35)</f>
        <v>56</v>
      </c>
      <c r="I36" s="39">
        <f>SUM(I32:I35)</f>
        <v>160</v>
      </c>
      <c r="J36" s="40">
        <f>ROUNDDOWN(H36/I36,3)</f>
        <v>0.35</v>
      </c>
      <c r="K36" s="39">
        <f>MAX(K32:K35)</f>
        <v>3</v>
      </c>
      <c r="L36" s="41"/>
    </row>
    <row r="37" spans="1:12" ht="6.75" customHeight="1" thickBot="1">
      <c r="A37" s="43"/>
      <c r="B37" s="44"/>
      <c r="C37" s="43"/>
      <c r="D37" s="43"/>
      <c r="E37" s="43"/>
      <c r="F37" s="44"/>
      <c r="G37" s="44"/>
      <c r="H37" s="44"/>
      <c r="I37" s="44"/>
      <c r="J37" s="44"/>
      <c r="K37" s="44"/>
      <c r="L37" s="43"/>
    </row>
    <row r="38" ht="6" customHeight="1"/>
    <row r="39" spans="1:12" ht="13.5" customHeight="1">
      <c r="A39" s="23" t="s">
        <v>13</v>
      </c>
      <c r="B39" s="24" t="str">
        <f>VLOOKUP(L39,'[1]LEDEN'!A:E,2,FALSE)</f>
        <v>MAES Hendrik</v>
      </c>
      <c r="C39" s="23"/>
      <c r="D39" s="23"/>
      <c r="E39" s="23"/>
      <c r="F39" s="25" t="s">
        <v>14</v>
      </c>
      <c r="G39" s="26" t="str">
        <f>VLOOKUP(L39,'[1]LEDEN'!A:E,3,FALSE)</f>
        <v>OS</v>
      </c>
      <c r="H39" s="26"/>
      <c r="I39" s="25"/>
      <c r="J39" s="25"/>
      <c r="K39" s="25"/>
      <c r="L39" s="27">
        <v>6074</v>
      </c>
    </row>
    <row r="41" spans="6:12" ht="12.75">
      <c r="F41" s="28" t="s">
        <v>15</v>
      </c>
      <c r="G41" s="28" t="s">
        <v>16</v>
      </c>
      <c r="H41" s="28">
        <v>2.3</v>
      </c>
      <c r="I41" s="28" t="s">
        <v>17</v>
      </c>
      <c r="J41" s="29" t="s">
        <v>18</v>
      </c>
      <c r="K41" s="28" t="s">
        <v>19</v>
      </c>
      <c r="L41" s="28" t="s">
        <v>20</v>
      </c>
    </row>
    <row r="42" spans="2:14" ht="15" customHeight="1">
      <c r="B42" s="30">
        <v>1</v>
      </c>
      <c r="C42" s="31" t="str">
        <f>VLOOKUP(N42,'[1]LEDEN'!A:E,2,FALSE)</f>
        <v>GEERLANDT José</v>
      </c>
      <c r="D42" s="32"/>
      <c r="E42" s="32"/>
      <c r="F42" s="30">
        <v>2</v>
      </c>
      <c r="G42" s="30"/>
      <c r="H42" s="30">
        <v>15</v>
      </c>
      <c r="I42" s="30">
        <v>43</v>
      </c>
      <c r="J42" s="33">
        <f>ROUNDDOWN(H42/I42,3)</f>
        <v>0.348</v>
      </c>
      <c r="K42" s="30">
        <v>3</v>
      </c>
      <c r="L42" s="34"/>
      <c r="N42">
        <v>4119</v>
      </c>
    </row>
    <row r="43" spans="2:14" ht="15" customHeight="1">
      <c r="B43" s="30">
        <v>2</v>
      </c>
      <c r="C43" s="31" t="str">
        <f>VLOOKUP(N43,'[1]LEDEN'!A:E,2,FALSE)</f>
        <v>BORREMANS Edouard</v>
      </c>
      <c r="D43" s="32"/>
      <c r="E43" s="32"/>
      <c r="F43" s="30">
        <v>2</v>
      </c>
      <c r="G43" s="30"/>
      <c r="H43" s="30">
        <v>15</v>
      </c>
      <c r="I43" s="30">
        <v>40</v>
      </c>
      <c r="J43" s="33">
        <f>ROUNDDOWN(H43/I43,3)</f>
        <v>0.375</v>
      </c>
      <c r="K43" s="30">
        <v>2</v>
      </c>
      <c r="L43" s="35">
        <v>2</v>
      </c>
      <c r="N43">
        <v>9296</v>
      </c>
    </row>
    <row r="44" spans="2:14" ht="15" customHeight="1">
      <c r="B44" s="30">
        <v>3</v>
      </c>
      <c r="C44" s="31" t="str">
        <f>VLOOKUP(N44,'[1]LEDEN'!A:E,2,FALSE)</f>
        <v>VANHERCKE Eric</v>
      </c>
      <c r="D44" s="32"/>
      <c r="E44" s="32"/>
      <c r="F44" s="30">
        <v>1</v>
      </c>
      <c r="G44" s="30"/>
      <c r="H44" s="30">
        <v>15</v>
      </c>
      <c r="I44" s="30">
        <v>32</v>
      </c>
      <c r="J44" s="33">
        <f>ROUNDDOWN(H44/I44,3)</f>
        <v>0.468</v>
      </c>
      <c r="K44" s="30">
        <v>2</v>
      </c>
      <c r="L44" s="35"/>
      <c r="N44">
        <v>9255</v>
      </c>
    </row>
    <row r="45" spans="2:14" ht="15" customHeight="1">
      <c r="B45" s="30">
        <v>4</v>
      </c>
      <c r="C45" s="31" t="str">
        <f>VLOOKUP(N45,'[1]LEDEN'!A:E,2,FALSE)</f>
        <v>GEERLANDT José</v>
      </c>
      <c r="D45" s="32"/>
      <c r="E45" s="32"/>
      <c r="F45" s="30">
        <v>0</v>
      </c>
      <c r="G45" s="30"/>
      <c r="H45" s="30">
        <v>11</v>
      </c>
      <c r="I45" s="30">
        <v>46</v>
      </c>
      <c r="J45" s="33">
        <f>ROUNDDOWN(H45/I45,3)</f>
        <v>0.239</v>
      </c>
      <c r="K45" s="30">
        <v>2</v>
      </c>
      <c r="L45" s="35"/>
      <c r="N45">
        <v>4119</v>
      </c>
    </row>
    <row r="46" spans="1:12" ht="15" customHeight="1">
      <c r="A46" s="36"/>
      <c r="B46" s="37"/>
      <c r="C46" s="46" t="s">
        <v>24</v>
      </c>
      <c r="D46" s="36"/>
      <c r="E46" s="36" t="s">
        <v>22</v>
      </c>
      <c r="F46" s="39">
        <f>SUM(F42:F45)</f>
        <v>5</v>
      </c>
      <c r="G46" s="39">
        <f>SUM(G42:G45)</f>
        <v>0</v>
      </c>
      <c r="H46" s="39">
        <f>SUM(H42:H45)</f>
        <v>56</v>
      </c>
      <c r="I46" s="39">
        <f>SUM(I42:I45)</f>
        <v>161</v>
      </c>
      <c r="J46" s="40">
        <f>ROUNDDOWN(H46/I46,3)</f>
        <v>0.347</v>
      </c>
      <c r="K46" s="39">
        <f>MAX(K42:K45)</f>
        <v>3</v>
      </c>
      <c r="L46" s="41"/>
    </row>
    <row r="47" spans="1:12" ht="4.5" customHeight="1" thickBot="1">
      <c r="A47" s="43"/>
      <c r="B47" s="44"/>
      <c r="C47" s="43"/>
      <c r="D47" s="43"/>
      <c r="E47" s="43"/>
      <c r="F47" s="44"/>
      <c r="G47" s="44"/>
      <c r="H47" s="44"/>
      <c r="I47" s="44"/>
      <c r="J47" s="44"/>
      <c r="K47" s="44"/>
      <c r="L47" s="43"/>
    </row>
    <row r="48" ht="6" customHeight="1"/>
    <row r="49" spans="1:12" ht="13.5" customHeight="1">
      <c r="A49" s="23" t="s">
        <v>13</v>
      </c>
      <c r="B49" s="24" t="str">
        <f>VLOOKUP(L49,'[1]LEDEN'!A:E,2,FALSE)</f>
        <v>SCHOUTETENS Marc</v>
      </c>
      <c r="C49" s="23"/>
      <c r="D49" s="23"/>
      <c r="E49" s="23"/>
      <c r="F49" s="25" t="s">
        <v>14</v>
      </c>
      <c r="G49" s="26" t="str">
        <f>VLOOKUP(L49,'[1]LEDEN'!A:E,3,FALSE)</f>
        <v>OBA</v>
      </c>
      <c r="H49" s="26"/>
      <c r="I49" s="25"/>
      <c r="J49" s="25"/>
      <c r="K49" s="25"/>
      <c r="L49" s="27">
        <v>7822</v>
      </c>
    </row>
    <row r="51" spans="6:12" ht="12.75">
      <c r="F51" s="28" t="s">
        <v>15</v>
      </c>
      <c r="G51" s="28" t="s">
        <v>16</v>
      </c>
      <c r="H51" s="28">
        <v>2.3</v>
      </c>
      <c r="I51" s="28" t="s">
        <v>17</v>
      </c>
      <c r="J51" s="29" t="s">
        <v>18</v>
      </c>
      <c r="K51" s="28" t="s">
        <v>19</v>
      </c>
      <c r="L51" s="28" t="s">
        <v>20</v>
      </c>
    </row>
    <row r="52" spans="2:12" ht="15" customHeight="1">
      <c r="B52" s="30">
        <v>1</v>
      </c>
      <c r="C52" s="47" t="s">
        <v>25</v>
      </c>
      <c r="D52" s="32"/>
      <c r="E52" s="32"/>
      <c r="F52" s="30"/>
      <c r="G52" s="30"/>
      <c r="H52" s="30"/>
      <c r="I52" s="30"/>
      <c r="J52" s="33"/>
      <c r="K52" s="30"/>
      <c r="L52" s="34"/>
    </row>
    <row r="53" spans="2:12" ht="15" customHeight="1">
      <c r="B53" s="30">
        <v>2</v>
      </c>
      <c r="C53" s="31"/>
      <c r="D53" s="32"/>
      <c r="E53" s="32"/>
      <c r="F53" s="30"/>
      <c r="G53" s="30"/>
      <c r="H53" s="30"/>
      <c r="I53" s="30"/>
      <c r="J53" s="33"/>
      <c r="K53" s="30"/>
      <c r="L53" s="48"/>
    </row>
    <row r="54" spans="2:12" ht="15" customHeight="1">
      <c r="B54" s="30">
        <v>3</v>
      </c>
      <c r="C54" s="31"/>
      <c r="D54" s="32"/>
      <c r="E54" s="32"/>
      <c r="F54" s="30"/>
      <c r="G54" s="30"/>
      <c r="H54" s="30"/>
      <c r="I54" s="30"/>
      <c r="J54" s="33"/>
      <c r="K54" s="30"/>
      <c r="L54" s="48"/>
    </row>
    <row r="55" spans="2:12" ht="15" customHeight="1">
      <c r="B55" s="30">
        <v>4</v>
      </c>
      <c r="C55" s="31"/>
      <c r="D55" s="32"/>
      <c r="E55" s="32"/>
      <c r="F55" s="30"/>
      <c r="G55" s="30"/>
      <c r="H55" s="30"/>
      <c r="I55" s="30"/>
      <c r="J55" s="33"/>
      <c r="K55" s="30"/>
      <c r="L55" s="48"/>
    </row>
    <row r="56" spans="1:12" ht="15" customHeight="1">
      <c r="A56" s="36"/>
      <c r="B56" s="37"/>
      <c r="C56" s="36"/>
      <c r="D56" s="36"/>
      <c r="E56" s="36" t="s">
        <v>22</v>
      </c>
      <c r="F56" s="39"/>
      <c r="G56" s="39"/>
      <c r="H56" s="39"/>
      <c r="I56" s="39"/>
      <c r="J56" s="40"/>
      <c r="K56" s="39"/>
      <c r="L56" s="41"/>
    </row>
    <row r="57" spans="1:12" ht="4.5" customHeight="1" thickBot="1">
      <c r="A57" s="43"/>
      <c r="B57" s="44"/>
      <c r="C57" s="43"/>
      <c r="D57" s="43"/>
      <c r="E57" s="43"/>
      <c r="F57" s="44"/>
      <c r="G57" s="44"/>
      <c r="H57" s="44"/>
      <c r="I57" s="44"/>
      <c r="J57" s="44"/>
      <c r="K57" s="44"/>
      <c r="L57" s="43"/>
    </row>
    <row r="58" ht="6" customHeight="1"/>
    <row r="59" spans="1:12" ht="15">
      <c r="A59" s="49" t="s">
        <v>26</v>
      </c>
      <c r="B59" s="50"/>
      <c r="C59" s="49"/>
      <c r="D59" s="50"/>
      <c r="E59" s="50"/>
      <c r="F59" s="50"/>
      <c r="G59" s="50"/>
      <c r="H59" s="49" t="s">
        <v>27</v>
      </c>
      <c r="I59" s="49"/>
      <c r="J59" s="49"/>
      <c r="K59" s="50"/>
      <c r="L59" s="50"/>
    </row>
    <row r="60" spans="1:12" ht="15">
      <c r="A60" s="51"/>
      <c r="B60" s="50"/>
      <c r="C60" s="51"/>
      <c r="D60" s="50"/>
      <c r="E60" s="50"/>
      <c r="F60" s="50"/>
      <c r="G60" s="50"/>
      <c r="H60" s="49" t="s">
        <v>28</v>
      </c>
      <c r="I60" s="49"/>
      <c r="J60" s="49"/>
      <c r="K60" s="50"/>
      <c r="L60" s="50"/>
    </row>
    <row r="61" spans="1:12" ht="15">
      <c r="A61" s="49" t="s">
        <v>29</v>
      </c>
      <c r="B61" s="50"/>
      <c r="C61" s="51"/>
      <c r="D61" s="52"/>
      <c r="E61" s="50"/>
      <c r="F61" s="50"/>
      <c r="G61" s="50"/>
      <c r="H61" s="50"/>
      <c r="I61" s="50"/>
      <c r="J61" s="50"/>
      <c r="K61" s="50"/>
      <c r="L61" s="50"/>
    </row>
    <row r="62" spans="1:12" ht="15">
      <c r="A62" s="52">
        <v>4119</v>
      </c>
      <c r="B62" s="52"/>
      <c r="C62" s="53"/>
      <c r="D62" s="50"/>
      <c r="E62" s="50"/>
      <c r="F62" s="50"/>
      <c r="G62" s="50"/>
      <c r="H62" s="50"/>
      <c r="I62" s="50"/>
      <c r="J62" s="50"/>
      <c r="K62" s="50"/>
      <c r="L62" s="50"/>
    </row>
    <row r="63" spans="1:12" ht="15">
      <c r="A63" s="52" t="s">
        <v>30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</row>
    <row r="64" spans="1:11" ht="12.75">
      <c r="A64" s="54"/>
      <c r="B64" s="50"/>
      <c r="C64" s="50"/>
      <c r="F64"/>
      <c r="G64"/>
      <c r="H64"/>
      <c r="I64"/>
      <c r="J64"/>
      <c r="K64"/>
    </row>
    <row r="65" spans="4:12" ht="15">
      <c r="D65" s="55">
        <v>41713</v>
      </c>
      <c r="E65" s="50"/>
      <c r="F65" s="50"/>
      <c r="G65" s="50"/>
      <c r="H65" s="49" t="s">
        <v>31</v>
      </c>
      <c r="I65" s="56" t="s">
        <v>32</v>
      </c>
      <c r="J65" s="56"/>
      <c r="K65" s="56"/>
      <c r="L65" s="56"/>
    </row>
  </sheetData>
  <sheetProtection/>
  <mergeCells count="9">
    <mergeCell ref="L43:L45"/>
    <mergeCell ref="L53:L55"/>
    <mergeCell ref="I65:L65"/>
    <mergeCell ref="C3:D3"/>
    <mergeCell ref="F3:I3"/>
    <mergeCell ref="K3:M3"/>
    <mergeCell ref="L11:L15"/>
    <mergeCell ref="L23:L25"/>
    <mergeCell ref="L33:L35"/>
  </mergeCells>
  <printOptions/>
  <pageMargins left="0.24" right="0" top="0.47" bottom="0" header="0.3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2014-03-15T19:46:36Z</dcterms:created>
  <dcterms:modified xsi:type="dcterms:W3CDTF">2014-03-15T19:47:09Z</dcterms:modified>
  <cp:category/>
  <cp:version/>
  <cp:contentType/>
  <cp:contentStatus/>
</cp:coreProperties>
</file>