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<sst xmlns="http://schemas.openxmlformats.org/spreadsheetml/2006/main" count="59" uniqueCount="31">
  <si>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</si>
  <si>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</si>
  <si>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</si>
  <si>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</si>
  <si>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</si>
  <si>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</si>
  <si>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</si>
  <si>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</si>
  <si>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</si>
  <si>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</si>
  <si>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</si>
  <si>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</si>
  <si>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</si>
  <si>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</si>
  <si>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</si>
  <si>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</si>
  <si>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</si>
  <si>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</si>
  <si>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</si>
  <si>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3° Kl</t>
  </si>
  <si>
    <t>Totaal</t>
  </si>
  <si>
    <t>MG</t>
  </si>
  <si>
    <t>OG</t>
  </si>
  <si>
    <t xml:space="preserve">GEW. FINALE : </t>
  </si>
  <si>
    <t>DISTRICT DENDERSTREEK</t>
  </si>
  <si>
    <t>03/04.05.2014</t>
  </si>
  <si>
    <t>STEFFENS Alain</t>
  </si>
  <si>
    <t>K. BRUGSE BC</t>
  </si>
  <si>
    <t xml:space="preserve">DSB : </t>
  </si>
  <si>
    <t>VAN WESEMAEL,Walter</t>
  </si>
  <si>
    <t xml:space="preserve">VZW/ASBL – Zetel/Siège : 3000 LEUVEN,Martelarenplein 13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</si>
</sst>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u val="single"/>
      <sz val="8"/>
      <name val="@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2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6" fillId="0" borderId="0" xfId="55" applyNumberFormat="1" applyFont="1">
      <alignment/>
      <protection/>
    </xf>
    <xf numFmtId="0" fontId="2" fillId="34" borderId="17" xfId="0" applyFon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right" vertical="center"/>
    </xf>
    <xf numFmtId="0" fontId="0" fillId="34" borderId="2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6" fillId="0" borderId="0" xfId="55" applyFont="1" applyAlignment="1">
      <alignment horizontal="left"/>
      <protection/>
    </xf>
    <xf numFmtId="15" fontId="4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10" fillId="35" borderId="2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A1" sqref="A1:M4"/>
    </sheetView>
  </sheetViews>
  <sheetFormatPr defaultColWidth="9.140625" defaultRowHeight="12.75"/>
  <cols>
    <col min="1" max="1" width="9.57421875" style="0" customWidth="1"/>
    <col min="2" max="2" width="3.140625" style="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" customWidth="1"/>
    <col min="7" max="8" width="8.140625" style="1" customWidth="1"/>
    <col min="9" max="9" width="7.28125" style="1" customWidth="1"/>
    <col min="10" max="10" width="8.140625" style="1" customWidth="1"/>
    <col min="11" max="11" width="6.57421875" style="1" customWidth="1"/>
    <col min="12" max="12" width="7.421875" style="0" customWidth="1"/>
    <col min="13" max="13" width="5.7109375" style="0" customWidth="1"/>
  </cols>
  <sheetData>
    <row r="1" spans="1:13" ht="15.75" customHeight="1">
      <c r="A1" s="31" t="s">
        <v>0</v>
      </c>
      <c r="B1" s="32"/>
      <c r="C1" s="33"/>
      <c r="D1" s="34" t="s">
        <v>1</v>
      </c>
      <c r="E1" s="33"/>
      <c r="F1" s="32"/>
      <c r="G1" s="32"/>
      <c r="H1" s="32"/>
      <c r="I1" s="32"/>
      <c r="J1" s="32"/>
      <c r="K1" s="32"/>
      <c r="L1" s="33"/>
      <c r="M1" s="35" t="s">
        <v>2</v>
      </c>
    </row>
    <row r="2" spans="1:13" ht="12.75" customHeight="1">
      <c r="A2" s="36" t="s">
        <v>3</v>
      </c>
      <c r="B2" s="37"/>
      <c r="C2" s="38"/>
      <c r="D2" s="39" t="s">
        <v>4</v>
      </c>
      <c r="E2" s="39"/>
      <c r="F2" s="37"/>
      <c r="G2" s="37"/>
      <c r="H2" s="37"/>
      <c r="I2" s="37"/>
      <c r="J2" s="37"/>
      <c r="K2" s="37"/>
      <c r="L2" s="39" t="s">
        <v>5</v>
      </c>
      <c r="M2" s="40"/>
    </row>
    <row r="3" spans="1:13" ht="17.25" customHeight="1">
      <c r="A3" s="36" t="s">
        <v>6</v>
      </c>
      <c r="B3" s="37"/>
      <c r="C3" s="50">
        <v>41732</v>
      </c>
      <c r="D3" s="50"/>
      <c r="E3" s="41" t="s">
        <v>7</v>
      </c>
      <c r="F3" s="51" t="s">
        <v>8</v>
      </c>
      <c r="G3" s="51"/>
      <c r="H3" s="51"/>
      <c r="I3" s="51"/>
      <c r="J3" s="42" t="s">
        <v>9</v>
      </c>
      <c r="K3" s="52" t="s">
        <v>10</v>
      </c>
      <c r="L3" s="52"/>
      <c r="M3" s="53"/>
    </row>
    <row r="4" spans="1:13" ht="3.75" customHeight="1">
      <c r="A4" s="43"/>
      <c r="B4" s="44"/>
      <c r="C4" s="45"/>
      <c r="D4" s="45"/>
      <c r="E4" s="45"/>
      <c r="F4" s="44"/>
      <c r="G4" s="44"/>
      <c r="H4" s="44"/>
      <c r="I4" s="44"/>
      <c r="J4" s="44"/>
      <c r="K4" s="44"/>
      <c r="L4" s="45"/>
      <c r="M4" s="46"/>
    </row>
    <row r="5" ht="10.5" customHeight="1">
      <c r="B5" s="47" t="s">
        <v>30</v>
      </c>
    </row>
    <row r="6" ht="5.25" customHeight="1"/>
    <row r="7" spans="1:12" ht="12.75">
      <c r="A7" s="2" t="s">
        <v>11</v>
      </c>
      <c r="B7" s="3" t="str">
        <f>VLOOKUP(L7,'[1]LEDEN'!A:E,2,FALSE)</f>
        <v>STEFFENS Alain</v>
      </c>
      <c r="C7" s="2"/>
      <c r="D7" s="2"/>
      <c r="E7" s="2"/>
      <c r="F7" s="4" t="s">
        <v>12</v>
      </c>
      <c r="G7" s="5" t="str">
        <f>VLOOKUP(L7,'[1]LEDEN'!A:E,3,FALSE)</f>
        <v>K.Br</v>
      </c>
      <c r="H7" s="5"/>
      <c r="I7" s="4"/>
      <c r="J7" s="4"/>
      <c r="K7" s="4"/>
      <c r="L7" s="6">
        <v>9258</v>
      </c>
    </row>
    <row r="8" ht="6" customHeight="1"/>
    <row r="9" spans="6:12" ht="12.75">
      <c r="F9" s="7" t="s">
        <v>13</v>
      </c>
      <c r="G9" s="7" t="s">
        <v>14</v>
      </c>
      <c r="H9" s="7">
        <v>2.3</v>
      </c>
      <c r="I9" s="7" t="s">
        <v>15</v>
      </c>
      <c r="J9" s="8" t="s">
        <v>16</v>
      </c>
      <c r="K9" s="7" t="s">
        <v>17</v>
      </c>
      <c r="L9" s="7" t="s">
        <v>18</v>
      </c>
    </row>
    <row r="10" spans="2:14" ht="15" customHeight="1">
      <c r="B10" s="9">
        <v>1</v>
      </c>
      <c r="C10" s="10" t="str">
        <f>VLOOKUP(N10,'[1]LEDEN'!A:E,2,FALSE)</f>
        <v>VANHAEREN Leon</v>
      </c>
      <c r="D10" s="11"/>
      <c r="E10" s="11"/>
      <c r="F10" s="9">
        <v>2</v>
      </c>
      <c r="G10" s="9"/>
      <c r="H10" s="9">
        <v>22</v>
      </c>
      <c r="I10" s="9">
        <v>36</v>
      </c>
      <c r="J10" s="12">
        <f>ROUNDDOWN(H10/I10,3)</f>
        <v>0.611</v>
      </c>
      <c r="K10" s="9">
        <v>4</v>
      </c>
      <c r="L10" s="13"/>
      <c r="N10">
        <v>6806</v>
      </c>
    </row>
    <row r="11" spans="2:14" ht="15" customHeight="1">
      <c r="B11" s="9">
        <v>2</v>
      </c>
      <c r="C11" s="10" t="str">
        <f>VLOOKUP(N11,'[1]LEDEN'!A:E,2,FALSE)</f>
        <v>METTEPENNINGEN Julien</v>
      </c>
      <c r="D11" s="11"/>
      <c r="E11" s="11"/>
      <c r="F11" s="9">
        <v>2</v>
      </c>
      <c r="G11" s="9"/>
      <c r="H11" s="9">
        <v>22</v>
      </c>
      <c r="I11" s="9">
        <v>43</v>
      </c>
      <c r="J11" s="12">
        <f>ROUNDDOWN(H11/I11,3)</f>
        <v>0.511</v>
      </c>
      <c r="K11" s="9">
        <v>3</v>
      </c>
      <c r="L11" s="54">
        <v>1</v>
      </c>
      <c r="N11">
        <v>4522</v>
      </c>
    </row>
    <row r="12" spans="2:14" ht="15" customHeight="1">
      <c r="B12" s="9">
        <v>3</v>
      </c>
      <c r="C12" s="10" t="str">
        <f>VLOOKUP(N12,'[1]LEDEN'!A:E,2,FALSE)</f>
        <v>LINTHOUT Freddy</v>
      </c>
      <c r="D12" s="11"/>
      <c r="E12" s="11"/>
      <c r="F12" s="9">
        <v>2</v>
      </c>
      <c r="G12" s="9"/>
      <c r="H12" s="9">
        <v>22</v>
      </c>
      <c r="I12" s="9">
        <v>35</v>
      </c>
      <c r="J12" s="12">
        <f>ROUNDDOWN(H12/I12,3)</f>
        <v>0.628</v>
      </c>
      <c r="K12" s="9">
        <v>3</v>
      </c>
      <c r="L12" s="54"/>
      <c r="N12">
        <v>9253</v>
      </c>
    </row>
    <row r="13" spans="2:12" ht="15" customHeight="1" hidden="1">
      <c r="B13" s="9">
        <v>5</v>
      </c>
      <c r="C13" s="10" t="e">
        <f>VLOOKUP(N13,'[1]LEDEN'!A:E,2,FALSE)</f>
        <v>#N/A</v>
      </c>
      <c r="D13" s="11"/>
      <c r="E13" s="11"/>
      <c r="F13" s="9"/>
      <c r="G13" s="9"/>
      <c r="H13" s="9">
        <f>G13*0.9082</f>
        <v>0</v>
      </c>
      <c r="I13" s="9"/>
      <c r="J13" s="12" t="e">
        <f>ROUNDDOWN(H13/I13,3)</f>
        <v>#DIV/0!</v>
      </c>
      <c r="K13" s="9"/>
      <c r="L13" s="54"/>
    </row>
    <row r="14" spans="1:13" ht="15" customHeight="1">
      <c r="A14" s="14"/>
      <c r="B14" s="15"/>
      <c r="C14" s="16" t="s">
        <v>19</v>
      </c>
      <c r="D14" s="14"/>
      <c r="E14" s="14" t="s">
        <v>20</v>
      </c>
      <c r="F14" s="17">
        <f>SUM(F10:F13)</f>
        <v>6</v>
      </c>
      <c r="G14" s="17">
        <f>SUM(G10:G13)</f>
        <v>0</v>
      </c>
      <c r="H14" s="17">
        <f>SUM(H10:H13)</f>
        <v>66</v>
      </c>
      <c r="I14" s="17">
        <f>SUM(I10:I13)</f>
        <v>114</v>
      </c>
      <c r="J14" s="18">
        <f>ROUNDDOWN(H14/I14,3)</f>
        <v>0.578</v>
      </c>
      <c r="K14" s="17">
        <f>MAX(K10:K13)</f>
        <v>4</v>
      </c>
      <c r="L14" s="19"/>
      <c r="M14" s="20"/>
    </row>
    <row r="15" spans="1:12" ht="8.25" customHeight="1" thickBot="1">
      <c r="A15" s="21"/>
      <c r="B15" s="22"/>
      <c r="C15" s="21"/>
      <c r="D15" s="21"/>
      <c r="E15" s="21"/>
      <c r="F15" s="22"/>
      <c r="G15" s="22"/>
      <c r="H15" s="22"/>
      <c r="I15" s="22"/>
      <c r="J15" s="22"/>
      <c r="K15" s="22"/>
      <c r="L15" s="21"/>
    </row>
    <row r="16" ht="7.5" customHeight="1"/>
    <row r="17" spans="1:12" ht="12.75">
      <c r="A17" s="2" t="s">
        <v>11</v>
      </c>
      <c r="B17" s="3" t="str">
        <f>VLOOKUP(L17,'[1]LEDEN'!A:E,2,FALSE)</f>
        <v>LINTHOUT Freddy</v>
      </c>
      <c r="C17" s="2"/>
      <c r="D17" s="2"/>
      <c r="E17" s="2"/>
      <c r="F17" s="4" t="s">
        <v>12</v>
      </c>
      <c r="G17" s="5" t="str">
        <f>VLOOKUP(L17,'[1]LEDEN'!A:E,3,FALSE)</f>
        <v>OS</v>
      </c>
      <c r="H17" s="5"/>
      <c r="I17" s="4"/>
      <c r="J17" s="4"/>
      <c r="K17" s="4"/>
      <c r="L17" s="6">
        <v>9253</v>
      </c>
    </row>
    <row r="18" ht="6" customHeight="1"/>
    <row r="19" spans="6:12" ht="12.75">
      <c r="F19" s="7" t="s">
        <v>13</v>
      </c>
      <c r="G19" s="7" t="s">
        <v>14</v>
      </c>
      <c r="H19" s="7">
        <v>2.3</v>
      </c>
      <c r="I19" s="7" t="s">
        <v>15</v>
      </c>
      <c r="J19" s="8" t="s">
        <v>16</v>
      </c>
      <c r="K19" s="7" t="s">
        <v>17</v>
      </c>
      <c r="L19" s="7" t="s">
        <v>18</v>
      </c>
    </row>
    <row r="20" spans="2:14" ht="15" customHeight="1">
      <c r="B20" s="9"/>
      <c r="C20" s="10" t="str">
        <f>VLOOKUP(N20,'[1]LEDEN'!A:E,2,FALSE)</f>
        <v>METTEPENNINGEN Julien</v>
      </c>
      <c r="D20" s="11"/>
      <c r="E20" s="11"/>
      <c r="F20" s="9">
        <v>2</v>
      </c>
      <c r="G20" s="9"/>
      <c r="H20" s="9">
        <v>22</v>
      </c>
      <c r="I20" s="9">
        <v>41</v>
      </c>
      <c r="J20" s="12">
        <f>ROUNDDOWN(H20/I20,3)</f>
        <v>0.536</v>
      </c>
      <c r="K20" s="9">
        <v>4</v>
      </c>
      <c r="L20" s="13"/>
      <c r="N20">
        <v>4522</v>
      </c>
    </row>
    <row r="21" spans="2:14" ht="15" customHeight="1">
      <c r="B21" s="9"/>
      <c r="C21" s="10" t="str">
        <f>VLOOKUP(N21,'[1]LEDEN'!A:E,2,FALSE)</f>
        <v>VANHAEREN Leon</v>
      </c>
      <c r="D21" s="11"/>
      <c r="E21" s="11"/>
      <c r="F21" s="9">
        <v>2</v>
      </c>
      <c r="G21" s="9"/>
      <c r="H21" s="9">
        <v>22</v>
      </c>
      <c r="I21" s="9">
        <v>51</v>
      </c>
      <c r="J21" s="12">
        <f>ROUNDDOWN(H21/I21,3)</f>
        <v>0.431</v>
      </c>
      <c r="K21" s="9">
        <v>3</v>
      </c>
      <c r="L21" s="48">
        <v>2</v>
      </c>
      <c r="N21">
        <v>6806</v>
      </c>
    </row>
    <row r="22" spans="2:14" ht="15" customHeight="1">
      <c r="B22" s="9"/>
      <c r="C22" s="10" t="str">
        <f>VLOOKUP(N22,'[1]LEDEN'!A:E,2,FALSE)</f>
        <v>STEFFENS Alain</v>
      </c>
      <c r="D22" s="11"/>
      <c r="E22" s="11"/>
      <c r="F22" s="9">
        <v>0</v>
      </c>
      <c r="G22" s="9"/>
      <c r="H22" s="9">
        <v>20</v>
      </c>
      <c r="I22" s="9">
        <v>35</v>
      </c>
      <c r="J22" s="12">
        <f>ROUNDDOWN(H22/I22,3)</f>
        <v>0.571</v>
      </c>
      <c r="K22" s="9">
        <v>6</v>
      </c>
      <c r="L22" s="48"/>
      <c r="N22">
        <v>9258</v>
      </c>
    </row>
    <row r="23" spans="1:12" ht="15" customHeight="1">
      <c r="A23" s="14"/>
      <c r="B23" s="15"/>
      <c r="C23" s="23" t="s">
        <v>21</v>
      </c>
      <c r="D23" s="14"/>
      <c r="E23" s="14" t="s">
        <v>20</v>
      </c>
      <c r="F23" s="17">
        <f>SUM(F20:F22)</f>
        <v>4</v>
      </c>
      <c r="G23" s="17">
        <f>SUM(G20:G22)</f>
        <v>0</v>
      </c>
      <c r="H23" s="17">
        <f>SUM(H20:H22)</f>
        <v>64</v>
      </c>
      <c r="I23" s="17">
        <f>SUM(I20:I22)</f>
        <v>127</v>
      </c>
      <c r="J23" s="18">
        <f>ROUNDDOWN(H23/I23,3)</f>
        <v>0.503</v>
      </c>
      <c r="K23" s="17">
        <f>MAX(K20:K22)</f>
        <v>6</v>
      </c>
      <c r="L23" s="19"/>
    </row>
    <row r="24" spans="1:12" ht="7.5" customHeight="1" thickBot="1">
      <c r="A24" s="21"/>
      <c r="B24" s="22"/>
      <c r="C24" s="21"/>
      <c r="D24" s="21"/>
      <c r="E24" s="21"/>
      <c r="F24" s="22"/>
      <c r="G24" s="22"/>
      <c r="H24" s="22"/>
      <c r="I24" s="22"/>
      <c r="J24" s="22"/>
      <c r="K24" s="22"/>
      <c r="L24" s="21"/>
    </row>
    <row r="25" ht="3.75" customHeight="1"/>
    <row r="26" spans="1:12" ht="12.75">
      <c r="A26" s="2" t="s">
        <v>11</v>
      </c>
      <c r="B26" s="3" t="str">
        <f>VLOOKUP(L26,'[1]LEDEN'!A:E,2,FALSE)</f>
        <v>METTEPENNINGEN Julien</v>
      </c>
      <c r="C26" s="2"/>
      <c r="D26" s="2"/>
      <c r="E26" s="2"/>
      <c r="F26" s="4" t="s">
        <v>12</v>
      </c>
      <c r="G26" s="5" t="str">
        <f>VLOOKUP(L26,'[1]LEDEN'!A:E,3,FALSE)</f>
        <v>K.Kn</v>
      </c>
      <c r="H26" s="5"/>
      <c r="I26" s="4"/>
      <c r="J26" s="4"/>
      <c r="K26" s="4"/>
      <c r="L26" s="6">
        <v>4522</v>
      </c>
    </row>
    <row r="27" ht="7.5" customHeight="1"/>
    <row r="28" spans="6:12" ht="12.75">
      <c r="F28" s="7" t="s">
        <v>13</v>
      </c>
      <c r="G28" s="7" t="s">
        <v>14</v>
      </c>
      <c r="H28" s="7">
        <v>2.3</v>
      </c>
      <c r="I28" s="7" t="s">
        <v>15</v>
      </c>
      <c r="J28" s="8" t="s">
        <v>16</v>
      </c>
      <c r="K28" s="7" t="s">
        <v>17</v>
      </c>
      <c r="L28" s="7" t="s">
        <v>18</v>
      </c>
    </row>
    <row r="29" spans="2:14" ht="15" customHeight="1">
      <c r="B29" s="9">
        <v>1</v>
      </c>
      <c r="C29" s="10" t="str">
        <f>VLOOKUP(N29,'[1]LEDEN'!A:E,2,FALSE)</f>
        <v>LINTHOUT Freddy</v>
      </c>
      <c r="D29" s="11"/>
      <c r="E29" s="11"/>
      <c r="F29" s="9">
        <v>0</v>
      </c>
      <c r="G29" s="9"/>
      <c r="H29" s="9">
        <v>7</v>
      </c>
      <c r="I29" s="9">
        <v>41</v>
      </c>
      <c r="J29" s="12">
        <f>ROUNDDOWN(H29/I29,3)</f>
        <v>0.17</v>
      </c>
      <c r="K29" s="9">
        <v>3</v>
      </c>
      <c r="L29" s="13"/>
      <c r="N29">
        <v>9253</v>
      </c>
    </row>
    <row r="30" spans="2:14" ht="15" customHeight="1">
      <c r="B30" s="9">
        <v>2</v>
      </c>
      <c r="C30" s="10" t="str">
        <f>VLOOKUP(N30,'[1]LEDEN'!A:E,2,FALSE)</f>
        <v>STEFFENS Alain</v>
      </c>
      <c r="D30" s="11"/>
      <c r="E30" s="11"/>
      <c r="F30" s="9">
        <v>0</v>
      </c>
      <c r="G30" s="9"/>
      <c r="H30" s="9">
        <v>15</v>
      </c>
      <c r="I30" s="9">
        <v>43</v>
      </c>
      <c r="J30" s="12">
        <f>ROUNDDOWN(H30/I30,3)</f>
        <v>0.348</v>
      </c>
      <c r="K30" s="9">
        <v>5</v>
      </c>
      <c r="L30" s="48">
        <v>4</v>
      </c>
      <c r="N30">
        <v>9258</v>
      </c>
    </row>
    <row r="31" spans="2:14" ht="15" customHeight="1">
      <c r="B31" s="9">
        <v>3</v>
      </c>
      <c r="C31" s="10" t="str">
        <f>VLOOKUP(N31,'[1]LEDEN'!A:E,2,FALSE)</f>
        <v>VANHAEREN Leon</v>
      </c>
      <c r="D31" s="11"/>
      <c r="E31" s="11"/>
      <c r="F31" s="9">
        <v>0</v>
      </c>
      <c r="G31" s="9"/>
      <c r="H31" s="9">
        <v>21</v>
      </c>
      <c r="I31" s="9">
        <v>78</v>
      </c>
      <c r="J31" s="12">
        <f>ROUNDDOWN(H31/I31,3)</f>
        <v>0.269</v>
      </c>
      <c r="K31" s="9">
        <v>2</v>
      </c>
      <c r="L31" s="48"/>
      <c r="N31">
        <v>6806</v>
      </c>
    </row>
    <row r="32" spans="1:12" ht="15" customHeight="1">
      <c r="A32" s="14"/>
      <c r="B32" s="15"/>
      <c r="C32" s="23" t="s">
        <v>22</v>
      </c>
      <c r="D32" s="14"/>
      <c r="E32" s="14" t="s">
        <v>20</v>
      </c>
      <c r="F32" s="17">
        <f>SUM(F29:F31)</f>
        <v>0</v>
      </c>
      <c r="G32" s="17">
        <f>SUM(G29:G31)</f>
        <v>0</v>
      </c>
      <c r="H32" s="17">
        <f>SUM(H29:H31)</f>
        <v>43</v>
      </c>
      <c r="I32" s="17">
        <f>SUM(I29:I31)</f>
        <v>162</v>
      </c>
      <c r="J32" s="18">
        <f>ROUNDDOWN(H32/I32,3)</f>
        <v>0.265</v>
      </c>
      <c r="K32" s="17">
        <f>MAX(K29:K31)</f>
        <v>5</v>
      </c>
      <c r="L32" s="19"/>
    </row>
    <row r="33" spans="1:12" ht="6.75" customHeight="1" thickBot="1">
      <c r="A33" s="21"/>
      <c r="B33" s="22"/>
      <c r="C33" s="21"/>
      <c r="D33" s="21"/>
      <c r="E33" s="21"/>
      <c r="F33" s="22"/>
      <c r="G33" s="22"/>
      <c r="H33" s="22"/>
      <c r="I33" s="22"/>
      <c r="J33" s="22"/>
      <c r="K33" s="22"/>
      <c r="L33" s="21"/>
    </row>
    <row r="34" ht="6" customHeight="1"/>
    <row r="35" spans="1:12" ht="13.5" customHeight="1">
      <c r="A35" s="2" t="s">
        <v>11</v>
      </c>
      <c r="B35" s="3" t="str">
        <f>VLOOKUP(L35,'[1]LEDEN'!A:E,2,FALSE)</f>
        <v>VANHAEREN Leon</v>
      </c>
      <c r="C35" s="2"/>
      <c r="D35" s="2"/>
      <c r="E35" s="2"/>
      <c r="F35" s="4" t="s">
        <v>12</v>
      </c>
      <c r="G35" s="5" t="str">
        <f>VLOOKUP(L35,'[1]LEDEN'!A:E,3,FALSE)</f>
        <v>K.Br</v>
      </c>
      <c r="H35" s="5"/>
      <c r="I35" s="4"/>
      <c r="J35" s="4"/>
      <c r="K35" s="4"/>
      <c r="L35" s="6">
        <v>6806</v>
      </c>
    </row>
    <row r="37" spans="6:12" ht="12.75">
      <c r="F37" s="7" t="s">
        <v>13</v>
      </c>
      <c r="G37" s="7" t="s">
        <v>14</v>
      </c>
      <c r="H37" s="7">
        <v>2.3</v>
      </c>
      <c r="I37" s="7" t="s">
        <v>15</v>
      </c>
      <c r="J37" s="8" t="s">
        <v>16</v>
      </c>
      <c r="K37" s="7" t="s">
        <v>17</v>
      </c>
      <c r="L37" s="7" t="s">
        <v>18</v>
      </c>
    </row>
    <row r="38" spans="2:14" ht="15" customHeight="1">
      <c r="B38" s="9">
        <v>1</v>
      </c>
      <c r="C38" s="10" t="str">
        <f>VLOOKUP(N38,'[1]LEDEN'!A:E,2,FALSE)</f>
        <v>STEFFENS Alain</v>
      </c>
      <c r="D38" s="11"/>
      <c r="E38" s="11"/>
      <c r="F38" s="9">
        <v>0</v>
      </c>
      <c r="G38" s="9"/>
      <c r="H38" s="9">
        <v>8</v>
      </c>
      <c r="I38" s="9">
        <v>36</v>
      </c>
      <c r="J38" s="12">
        <f>ROUNDDOWN(H38/I38,3)</f>
        <v>0.222</v>
      </c>
      <c r="K38" s="9">
        <v>4</v>
      </c>
      <c r="L38" s="13"/>
      <c r="N38">
        <v>9258</v>
      </c>
    </row>
    <row r="39" spans="2:14" ht="15" customHeight="1">
      <c r="B39" s="9">
        <v>2</v>
      </c>
      <c r="C39" s="10" t="str">
        <f>VLOOKUP(N39,'[1]LEDEN'!A:E,2,FALSE)</f>
        <v>LINTHOUT Freddy</v>
      </c>
      <c r="D39" s="11"/>
      <c r="E39" s="11"/>
      <c r="F39" s="9">
        <v>0</v>
      </c>
      <c r="G39" s="9"/>
      <c r="H39" s="9">
        <v>21</v>
      </c>
      <c r="I39" s="9">
        <v>51</v>
      </c>
      <c r="J39" s="12">
        <f>ROUNDDOWN(H39/I39,3)</f>
        <v>0.411</v>
      </c>
      <c r="K39" s="9">
        <v>3</v>
      </c>
      <c r="L39" s="48">
        <v>3</v>
      </c>
      <c r="N39">
        <v>9253</v>
      </c>
    </row>
    <row r="40" spans="2:14" ht="15" customHeight="1">
      <c r="B40" s="9">
        <v>3</v>
      </c>
      <c r="C40" s="10" t="str">
        <f>VLOOKUP(N40,'[1]LEDEN'!A:E,2,FALSE)</f>
        <v>METTEPENNINGEN Julien</v>
      </c>
      <c r="D40" s="11"/>
      <c r="E40" s="11"/>
      <c r="F40" s="9">
        <v>2</v>
      </c>
      <c r="G40" s="9"/>
      <c r="H40" s="9">
        <v>22</v>
      </c>
      <c r="I40" s="9">
        <v>78</v>
      </c>
      <c r="J40" s="12">
        <f>ROUNDDOWN(H40/I40,3)</f>
        <v>0.282</v>
      </c>
      <c r="K40" s="9">
        <v>2</v>
      </c>
      <c r="L40" s="48"/>
      <c r="N40">
        <v>4522</v>
      </c>
    </row>
    <row r="41" spans="1:12" ht="15" customHeight="1">
      <c r="A41" s="14"/>
      <c r="B41" s="15"/>
      <c r="C41" s="23" t="s">
        <v>22</v>
      </c>
      <c r="D41" s="14"/>
      <c r="E41" s="14" t="s">
        <v>20</v>
      </c>
      <c r="F41" s="17">
        <f>SUM(F38:F40)</f>
        <v>2</v>
      </c>
      <c r="G41" s="17">
        <f>SUM(G38:G40)</f>
        <v>0</v>
      </c>
      <c r="H41" s="17">
        <f>SUM(H38:H40)</f>
        <v>51</v>
      </c>
      <c r="I41" s="17">
        <f>SUM(I38:I40)</f>
        <v>165</v>
      </c>
      <c r="J41" s="18">
        <f>ROUNDDOWN(H41/I41,3)</f>
        <v>0.309</v>
      </c>
      <c r="K41" s="17">
        <f>MAX(K38:K40)</f>
        <v>4</v>
      </c>
      <c r="L41" s="19"/>
    </row>
    <row r="42" spans="1:12" ht="6.75" customHeight="1" thickBot="1">
      <c r="A42" s="21"/>
      <c r="B42" s="22"/>
      <c r="C42" s="21"/>
      <c r="D42" s="21"/>
      <c r="E42" s="21"/>
      <c r="F42" s="22"/>
      <c r="G42" s="22"/>
      <c r="H42" s="22"/>
      <c r="I42" s="22"/>
      <c r="J42" s="22"/>
      <c r="K42" s="22"/>
      <c r="L42" s="21"/>
    </row>
    <row r="43" ht="6" customHeight="1"/>
    <row r="44" spans="1:12" ht="15">
      <c r="A44" s="24" t="s">
        <v>23</v>
      </c>
      <c r="B44" s="25"/>
      <c r="C44" s="24"/>
      <c r="D44" s="25"/>
      <c r="E44" s="25"/>
      <c r="F44" s="25"/>
      <c r="G44" s="25"/>
      <c r="H44" s="24" t="s">
        <v>24</v>
      </c>
      <c r="I44" s="24"/>
      <c r="J44" s="24"/>
      <c r="K44" s="25"/>
      <c r="L44" s="25"/>
    </row>
    <row r="45" spans="1:12" ht="15">
      <c r="A45" s="26"/>
      <c r="B45" s="25"/>
      <c r="C45" s="26"/>
      <c r="D45" s="25"/>
      <c r="E45" s="25"/>
      <c r="F45" s="25"/>
      <c r="G45" s="25"/>
      <c r="H45" s="24" t="s">
        <v>25</v>
      </c>
      <c r="I45" s="24"/>
      <c r="J45" s="24"/>
      <c r="K45" s="25"/>
      <c r="L45" s="25"/>
    </row>
    <row r="46" spans="1:12" ht="15">
      <c r="A46" s="24" t="s">
        <v>26</v>
      </c>
      <c r="B46" s="25"/>
      <c r="C46" s="26"/>
      <c r="D46" s="27"/>
      <c r="E46" s="25"/>
      <c r="F46" s="25"/>
      <c r="G46" s="25"/>
      <c r="H46" s="25"/>
      <c r="I46" s="25"/>
      <c r="J46" s="25"/>
      <c r="K46" s="25"/>
      <c r="L46" s="25"/>
    </row>
    <row r="47" spans="1:12" ht="15">
      <c r="A47" s="27">
        <v>9258</v>
      </c>
      <c r="B47" s="27"/>
      <c r="C47" s="28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5">
      <c r="A48" s="27" t="s">
        <v>27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1" ht="12.75">
      <c r="A49" s="29"/>
      <c r="B49" s="25"/>
      <c r="C49" s="25"/>
      <c r="F49"/>
      <c r="G49"/>
      <c r="H49"/>
      <c r="I49"/>
      <c r="J49"/>
      <c r="K49"/>
    </row>
    <row r="50" spans="4:12" ht="15">
      <c r="D50" s="30">
        <v>41732</v>
      </c>
      <c r="E50" s="25"/>
      <c r="F50" s="25"/>
      <c r="G50" s="25"/>
      <c r="H50" s="24" t="s">
        <v>28</v>
      </c>
      <c r="I50" s="49" t="s">
        <v>29</v>
      </c>
      <c r="J50" s="49"/>
      <c r="K50" s="49"/>
      <c r="L50" s="49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5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2014-04-03T23:28:15Z</cp:lastPrinted>
  <dcterms:created xsi:type="dcterms:W3CDTF">2014-04-03T23:23:29Z</dcterms:created>
  <dcterms:modified xsi:type="dcterms:W3CDTF">2014-04-03T23:28:29Z</dcterms:modified>
  <cp:category/>
  <cp:version/>
  <cp:contentType/>
  <cp:contentStatus/>
</cp:coreProperties>
</file>