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istrf3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<sst xmlns="http://schemas.openxmlformats.org/spreadsheetml/2006/main" count="59" uniqueCount="30">
  <si>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</si>
  <si>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</si>
  <si>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</si>
  <si>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</si>
  <si>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BANDSTOTEN</t>
  </si>
  <si>
    <t xml:space="preserve">        KLEIN</t>
  </si>
  <si>
    <t>datum:</t>
  </si>
  <si>
    <t>Lokaal:</t>
  </si>
  <si>
    <t>B..C 't OSKE TORHOUT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</si>
  <si>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</si>
  <si>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</si>
  <si>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</si>
  <si>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</si>
  <si>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</si>
  <si>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</si>
  <si>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</si>
  <si>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</si>
  <si>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</si>
  <si>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</si>
  <si>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</si>
  <si>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</si>
  <si>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</si>
  <si>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t>MG</t>
  </si>
  <si>
    <t xml:space="preserve">GEW. FINALE : </t>
  </si>
  <si>
    <t>DISTRICT GENT</t>
  </si>
  <si>
    <t>17/18.03.2012</t>
  </si>
  <si>
    <t>FLAMEE Kurt</t>
  </si>
  <si>
    <t>K.BiGi OOSTKAMP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</si>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</sst>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2" fillId="0" borderId="3" applyNumberFormat="0" applyFill="0" applyAlignment="0" applyProtection="0"/>
    <xf numFmtId="0" fontId="6" fillId="4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7" fillId="3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0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24" borderId="10" xfId="55" applyFont="1" applyFill="1" applyBorder="1" applyAlignment="1">
      <alignment vertical="center"/>
      <protection/>
    </xf>
    <xf numFmtId="0" fontId="0" fillId="24" borderId="11" xfId="55" applyFill="1" applyBorder="1" applyAlignment="1">
      <alignment horizontal="center" vertical="center"/>
      <protection/>
    </xf>
    <xf numFmtId="0" fontId="0" fillId="24" borderId="11" xfId="55" applyFill="1" applyBorder="1" applyAlignment="1">
      <alignment vertical="center"/>
      <protection/>
    </xf>
    <xf numFmtId="0" fontId="19" fillId="24" borderId="11" xfId="55" applyFont="1" applyFill="1" applyBorder="1" applyAlignment="1">
      <alignment vertical="center"/>
      <protection/>
    </xf>
    <xf numFmtId="0" fontId="18" fillId="24" borderId="12" xfId="55" applyFont="1" applyFill="1" applyBorder="1" applyAlignment="1">
      <alignment horizontal="right" vertical="center"/>
      <protection/>
    </xf>
    <xf numFmtId="0" fontId="0" fillId="0" borderId="0" xfId="55">
      <alignment/>
      <protection/>
    </xf>
    <xf numFmtId="0" fontId="0" fillId="24" borderId="13" xfId="55" applyFill="1" applyBorder="1" applyAlignment="1">
      <alignment vertical="center"/>
      <protection/>
    </xf>
    <xf numFmtId="0" fontId="0" fillId="24" borderId="0" xfId="55" applyFill="1" applyBorder="1" applyAlignment="1">
      <alignment horizontal="center" vertical="center"/>
      <protection/>
    </xf>
    <xf numFmtId="0" fontId="0" fillId="24" borderId="0" xfId="55" applyFill="1" applyBorder="1" applyAlignment="1">
      <alignment vertical="center"/>
      <protection/>
    </xf>
    <xf numFmtId="0" fontId="20" fillId="24" borderId="0" xfId="55" applyFont="1" applyFill="1" applyBorder="1" applyAlignment="1">
      <alignment vertical="center"/>
      <protection/>
    </xf>
    <xf numFmtId="0" fontId="0" fillId="24" borderId="14" xfId="55" applyFill="1" applyBorder="1" applyAlignment="1">
      <alignment vertical="center"/>
      <protection/>
    </xf>
    <xf numFmtId="0" fontId="0" fillId="24" borderId="0" xfId="55" applyFill="1" applyBorder="1" applyAlignment="1">
      <alignment horizontal="left" vertical="center"/>
      <protection/>
    </xf>
    <xf numFmtId="0" fontId="0" fillId="24" borderId="0" xfId="55" applyFont="1" applyFill="1" applyBorder="1" applyAlignment="1">
      <alignment horizontal="right" vertical="center"/>
      <protection/>
    </xf>
    <xf numFmtId="0" fontId="0" fillId="24" borderId="15" xfId="55" applyFill="1" applyBorder="1" applyAlignment="1">
      <alignment vertical="center"/>
      <protection/>
    </xf>
    <xf numFmtId="0" fontId="0" fillId="24" borderId="16" xfId="55" applyFill="1" applyBorder="1" applyAlignment="1">
      <alignment horizontal="center" vertical="center"/>
      <protection/>
    </xf>
    <xf numFmtId="0" fontId="0" fillId="24" borderId="16" xfId="55" applyFill="1" applyBorder="1" applyAlignment="1">
      <alignment vertical="center"/>
      <protection/>
    </xf>
    <xf numFmtId="0" fontId="0" fillId="24" borderId="17" xfId="55" applyFill="1" applyBorder="1" applyAlignment="1">
      <alignment vertical="center"/>
      <protection/>
    </xf>
    <xf numFmtId="0" fontId="23" fillId="0" borderId="0" xfId="55" applyFont="1" applyAlignment="1">
      <alignment vertical="top"/>
      <protection/>
    </xf>
    <xf numFmtId="0" fontId="0" fillId="0" borderId="0" xfId="55" applyAlignment="1">
      <alignment horizontal="center"/>
      <protection/>
    </xf>
    <xf numFmtId="0" fontId="0" fillId="0" borderId="18" xfId="55" applyBorder="1">
      <alignment/>
      <protection/>
    </xf>
    <xf numFmtId="0" fontId="24" fillId="0" borderId="18" xfId="55" applyFont="1" applyBorder="1">
      <alignment/>
      <protection/>
    </xf>
    <xf numFmtId="0" fontId="24" fillId="0" borderId="18" xfId="55" applyFont="1" applyBorder="1" applyAlignment="1">
      <alignment horizontal="left"/>
      <protection/>
    </xf>
    <xf numFmtId="0" fontId="24" fillId="0" borderId="18" xfId="55" applyFont="1" applyBorder="1" quotePrefix="1">
      <alignment/>
      <protection/>
    </xf>
    <xf numFmtId="0" fontId="25" fillId="24" borderId="19" xfId="55" applyFont="1" applyFill="1" applyBorder="1">
      <alignment/>
      <protection/>
    </xf>
    <xf numFmtId="0" fontId="25" fillId="24" borderId="19" xfId="55" applyFont="1" applyFill="1" applyBorder="1" applyAlignment="1">
      <alignment horizontal="center"/>
      <protection/>
    </xf>
    <xf numFmtId="0" fontId="25" fillId="24" borderId="19" xfId="55" applyFont="1" applyFill="1" applyBorder="1" applyAlignment="1">
      <alignment horizontal="left"/>
      <protection/>
    </xf>
    <xf numFmtId="0" fontId="26" fillId="24" borderId="19" xfId="55" applyFont="1" applyFill="1" applyBorder="1" applyAlignment="1">
      <alignment horizontal="center"/>
      <protection/>
    </xf>
    <xf numFmtId="0" fontId="0" fillId="0" borderId="19" xfId="55" applyBorder="1" applyAlignment="1">
      <alignment horizontal="center"/>
      <protection/>
    </xf>
    <xf numFmtId="0" fontId="0" fillId="0" borderId="20" xfId="55" applyBorder="1">
      <alignment/>
      <protection/>
    </xf>
    <xf numFmtId="0" fontId="0" fillId="0" borderId="21" xfId="55" applyBorder="1">
      <alignment/>
      <protection/>
    </xf>
    <xf numFmtId="2" fontId="0" fillId="0" borderId="19" xfId="55" applyNumberFormat="1" applyBorder="1" applyAlignment="1">
      <alignment horizontal="center"/>
      <protection/>
    </xf>
    <xf numFmtId="0" fontId="0" fillId="0" borderId="22" xfId="55" applyBorder="1">
      <alignment/>
      <protection/>
    </xf>
    <xf numFmtId="0" fontId="0" fillId="0" borderId="0" xfId="55" applyBorder="1">
      <alignment/>
      <protection/>
    </xf>
    <xf numFmtId="0" fontId="0" fillId="0" borderId="0" xfId="55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28" fillId="0" borderId="19" xfId="55" applyFont="1" applyBorder="1" applyAlignment="1">
      <alignment horizontal="center"/>
      <protection/>
    </xf>
    <xf numFmtId="2" fontId="28" fillId="0" borderId="19" xfId="55" applyNumberFormat="1" applyFont="1" applyBorder="1" applyAlignment="1">
      <alignment horizontal="center"/>
      <protection/>
    </xf>
    <xf numFmtId="0" fontId="0" fillId="0" borderId="23" xfId="55" applyBorder="1">
      <alignment/>
      <protection/>
    </xf>
    <xf numFmtId="2" fontId="0" fillId="0" borderId="0" xfId="55" applyNumberFormat="1">
      <alignment/>
      <protection/>
    </xf>
    <xf numFmtId="0" fontId="0" fillId="0" borderId="24" xfId="55" applyBorder="1">
      <alignment/>
      <protection/>
    </xf>
    <xf numFmtId="0" fontId="0" fillId="0" borderId="24" xfId="55" applyBorder="1" applyAlignment="1">
      <alignment horizontal="center"/>
      <protection/>
    </xf>
    <xf numFmtId="0" fontId="22" fillId="0" borderId="0" xfId="55" applyFont="1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30" fillId="0" borderId="0" xfId="55" applyFont="1">
      <alignment/>
      <protection/>
    </xf>
    <xf numFmtId="0" fontId="27" fillId="21" borderId="25" xfId="55" applyFont="1" applyFill="1" applyBorder="1" applyAlignment="1">
      <alignment horizontal="center" vertical="center"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/>
      <protection/>
    </xf>
    <xf numFmtId="14" fontId="30" fillId="0" borderId="0" xfId="55" applyNumberFormat="1" applyFont="1" applyAlignment="1">
      <alignment horizontal="center"/>
      <protection/>
    </xf>
    <xf numFmtId="0" fontId="30" fillId="0" borderId="0" xfId="55" applyFont="1" applyAlignment="1">
      <alignment horizontal="left"/>
      <protection/>
    </xf>
    <xf numFmtId="15" fontId="20" fillId="24" borderId="0" xfId="55" applyNumberFormat="1" applyFont="1" applyFill="1" applyBorder="1" applyAlignment="1">
      <alignment horizontal="center" vertical="center"/>
      <protection/>
    </xf>
    <xf numFmtId="0" fontId="21" fillId="24" borderId="0" xfId="55" applyFont="1" applyFill="1" applyBorder="1" applyAlignment="1">
      <alignment horizontal="left" vertical="center"/>
      <protection/>
    </xf>
    <xf numFmtId="0" fontId="22" fillId="24" borderId="0" xfId="55" applyFont="1" applyFill="1" applyBorder="1" applyAlignment="1">
      <alignment horizontal="left" vertical="center"/>
      <protection/>
    </xf>
    <xf numFmtId="0" fontId="22" fillId="24" borderId="14" xfId="55" applyFont="1" applyFill="1" applyBorder="1" applyAlignment="1">
      <alignment horizontal="left" vertical="center"/>
      <protection/>
    </xf>
    <xf numFmtId="0" fontId="27" fillId="0" borderId="25" xfId="55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1_12\uitslag%20districtfinales%20bandstoten%20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1_12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</sheetNames>
    <sheetDataSet>
      <sheetData sheetId="9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5">
          <cell r="A45">
            <v>4097</v>
          </cell>
          <cell r="B45" t="str">
            <v>VAN DE PUTTE Paul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Rudy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8">
      <selection activeCell="L40" sqref="L40"/>
    </sheetView>
  </sheetViews>
  <sheetFormatPr defaultColWidth="9.140625" defaultRowHeight="12.75"/>
  <cols>
    <col min="1" max="1" width="9.57421875" style="6" customWidth="1"/>
    <col min="2" max="2" width="3.140625" style="19" customWidth="1"/>
    <col min="3" max="3" width="6.7109375" style="6" customWidth="1"/>
    <col min="4" max="4" width="15.00390625" style="6" customWidth="1"/>
    <col min="5" max="5" width="8.8515625" style="6" customWidth="1"/>
    <col min="6" max="6" width="4.57421875" style="6" customWidth="1"/>
    <col min="7" max="8" width="8.140625" style="6" customWidth="1"/>
    <col min="9" max="9" width="7.28125" style="6" customWidth="1"/>
    <col min="10" max="10" width="8.140625" style="6" customWidth="1"/>
    <col min="11" max="11" width="6.57421875" style="6" customWidth="1"/>
    <col min="12" max="12" width="7.421875" style="6" customWidth="1"/>
    <col min="13" max="13" width="5.7109375" style="6" customWidth="1"/>
    <col min="14" max="16384" width="9.140625" style="6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9"/>
      <c r="K2" s="9"/>
      <c r="L2" s="10" t="s">
        <v>5</v>
      </c>
      <c r="M2" s="11"/>
    </row>
    <row r="3" spans="1:13" ht="17.25" customHeight="1">
      <c r="A3" s="7" t="s">
        <v>6</v>
      </c>
      <c r="B3" s="8"/>
      <c r="C3" s="52">
        <v>40946</v>
      </c>
      <c r="D3" s="52"/>
      <c r="E3" s="12" t="s">
        <v>7</v>
      </c>
      <c r="F3" s="53" t="s">
        <v>8</v>
      </c>
      <c r="G3" s="53"/>
      <c r="H3" s="53"/>
      <c r="I3" s="53"/>
      <c r="J3" s="13" t="s">
        <v>9</v>
      </c>
      <c r="K3" s="54" t="s">
        <v>10</v>
      </c>
      <c r="L3" s="54"/>
      <c r="M3" s="55"/>
    </row>
    <row r="4" spans="1:13" ht="3.75" customHeight="1">
      <c r="A4" s="14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ht="9" customHeight="1">
      <c r="B5" s="18" t="s">
        <v>11</v>
      </c>
    </row>
    <row r="6" ht="5.25" customHeight="1"/>
    <row r="7" spans="1:12" ht="12.75">
      <c r="A7" s="20" t="s">
        <v>12</v>
      </c>
      <c r="B7" s="21" t="str">
        <f>VLOOKUP(L7,'[1]LEDEN'!A:E,2,FALSE)</f>
        <v>LAMMENS Wilfried</v>
      </c>
      <c r="C7" s="20"/>
      <c r="D7" s="20"/>
      <c r="E7" s="20"/>
      <c r="F7" s="20" t="s">
        <v>13</v>
      </c>
      <c r="G7" s="22" t="str">
        <f>VLOOKUP(L7,'[1]LEDEN'!A:E,3,FALSE)</f>
        <v>OS</v>
      </c>
      <c r="H7" s="22"/>
      <c r="I7" s="20"/>
      <c r="J7" s="20"/>
      <c r="K7" s="20"/>
      <c r="L7" s="23">
        <v>8046</v>
      </c>
    </row>
    <row r="8" ht="6" customHeight="1"/>
    <row r="9" spans="6:12" ht="12.75">
      <c r="F9" s="24" t="s">
        <v>14</v>
      </c>
      <c r="G9" s="25" t="s">
        <v>15</v>
      </c>
      <c r="H9" s="25">
        <v>2.3</v>
      </c>
      <c r="I9" s="26" t="s">
        <v>16</v>
      </c>
      <c r="J9" s="27" t="s">
        <v>17</v>
      </c>
      <c r="K9" s="25" t="s">
        <v>18</v>
      </c>
      <c r="L9" s="25" t="s">
        <v>19</v>
      </c>
    </row>
    <row r="10" spans="2:14" ht="15" customHeight="1">
      <c r="B10" s="28">
        <v>1</v>
      </c>
      <c r="C10" s="29" t="str">
        <f>VLOOKUP(N10,'[1]LEDEN'!A:E,2,FALSE)</f>
        <v>HAEGHEBAERT Eric</v>
      </c>
      <c r="D10" s="30"/>
      <c r="E10" s="30"/>
      <c r="F10" s="28">
        <v>2</v>
      </c>
      <c r="G10" s="28"/>
      <c r="H10" s="28">
        <v>55</v>
      </c>
      <c r="I10" s="28">
        <v>15</v>
      </c>
      <c r="J10" s="31">
        <f>ROUNDDOWN(H10/I10,2)</f>
        <v>3.66</v>
      </c>
      <c r="K10" s="28">
        <v>12</v>
      </c>
      <c r="L10" s="32"/>
      <c r="N10" s="6">
        <v>4122</v>
      </c>
    </row>
    <row r="11" spans="2:14" ht="15" customHeight="1">
      <c r="B11" s="28">
        <v>2</v>
      </c>
      <c r="C11" s="29" t="str">
        <f>VLOOKUP(N11,'[1]LEDEN'!A:E,2,FALSE)</f>
        <v>BEIRENS Marc</v>
      </c>
      <c r="D11" s="30"/>
      <c r="E11" s="30"/>
      <c r="F11" s="28">
        <v>2</v>
      </c>
      <c r="G11" s="28"/>
      <c r="H11" s="28">
        <v>55</v>
      </c>
      <c r="I11" s="28">
        <v>23</v>
      </c>
      <c r="J11" s="31">
        <f>ROUNDDOWN(H11/I11,2)</f>
        <v>2.39</v>
      </c>
      <c r="K11" s="28">
        <v>10</v>
      </c>
      <c r="L11" s="56">
        <v>4</v>
      </c>
      <c r="N11" s="6">
        <v>7797</v>
      </c>
    </row>
    <row r="12" spans="2:14" ht="15" customHeight="1">
      <c r="B12" s="28">
        <v>3</v>
      </c>
      <c r="C12" s="29" t="str">
        <f>VLOOKUP(N12,'[1]LEDEN'!A:E,2,FALSE)</f>
        <v>FLAMEE Kurt</v>
      </c>
      <c r="D12" s="30"/>
      <c r="E12" s="30"/>
      <c r="F12" s="28">
        <v>0</v>
      </c>
      <c r="G12" s="28"/>
      <c r="H12" s="28">
        <v>26</v>
      </c>
      <c r="I12" s="28">
        <v>22</v>
      </c>
      <c r="J12" s="31">
        <f>ROUNDDOWN(H12/I12,2)</f>
        <v>1.18</v>
      </c>
      <c r="K12" s="28">
        <v>13</v>
      </c>
      <c r="L12" s="56"/>
      <c r="N12" s="6">
        <v>6680</v>
      </c>
    </row>
    <row r="13" spans="2:12" ht="15" customHeight="1" hidden="1">
      <c r="B13" s="28">
        <v>4</v>
      </c>
      <c r="C13" s="29" t="e">
        <f>VLOOKUP(N13,'[1]LEDEN'!A:E,2,FALSE)</f>
        <v>#N/A</v>
      </c>
      <c r="D13" s="30"/>
      <c r="E13" s="30"/>
      <c r="F13" s="28"/>
      <c r="G13" s="28"/>
      <c r="H13" s="28">
        <f>G13/8*7</f>
        <v>0</v>
      </c>
      <c r="I13" s="28"/>
      <c r="J13" s="31" t="e">
        <f>ROUNDDOWN(H13/I13,2)</f>
        <v>#DIV/0!</v>
      </c>
      <c r="K13" s="28"/>
      <c r="L13" s="56"/>
    </row>
    <row r="14" spans="1:13" ht="15" customHeight="1">
      <c r="A14" s="33"/>
      <c r="B14" s="34"/>
      <c r="C14" s="35" t="s">
        <v>20</v>
      </c>
      <c r="D14" s="33"/>
      <c r="E14" s="33" t="s">
        <v>21</v>
      </c>
      <c r="F14" s="36">
        <f>SUM(F10:F13)</f>
        <v>4</v>
      </c>
      <c r="G14" s="36">
        <f>SUM(G10:G13)</f>
        <v>0</v>
      </c>
      <c r="H14" s="36">
        <f>SUM(H10:H13)</f>
        <v>136</v>
      </c>
      <c r="I14" s="36">
        <f>SUM(I10:I13)</f>
        <v>60</v>
      </c>
      <c r="J14" s="37">
        <f>ROUNDDOWN(H14/I14,2)</f>
        <v>2.26</v>
      </c>
      <c r="K14" s="36">
        <f>MAX(K10:K13)</f>
        <v>13</v>
      </c>
      <c r="L14" s="38"/>
      <c r="M14" s="39"/>
    </row>
    <row r="15" spans="1:12" ht="8.25" customHeight="1" thickBot="1">
      <c r="A15" s="40"/>
      <c r="B15" s="41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ht="7.5" customHeight="1"/>
    <row r="17" spans="1:12" ht="12.75">
      <c r="A17" s="20" t="s">
        <v>12</v>
      </c>
      <c r="B17" s="21" t="str">
        <f>VLOOKUP(L17,'[1]LEDEN'!A:E,2,FALSE)</f>
        <v>BEIRENS Marc</v>
      </c>
      <c r="C17" s="20"/>
      <c r="D17" s="20"/>
      <c r="E17" s="20"/>
      <c r="F17" s="20" t="s">
        <v>13</v>
      </c>
      <c r="G17" s="22" t="str">
        <f>VLOOKUP(L17,'[1]LEDEN'!A:E,3,FALSE)</f>
        <v>K.Br</v>
      </c>
      <c r="H17" s="22"/>
      <c r="I17" s="20"/>
      <c r="J17" s="20"/>
      <c r="K17" s="20"/>
      <c r="L17" s="23">
        <v>7797</v>
      </c>
    </row>
    <row r="18" ht="6" customHeight="1"/>
    <row r="19" spans="6:12" ht="12.75">
      <c r="F19" s="24" t="s">
        <v>14</v>
      </c>
      <c r="G19" s="25" t="s">
        <v>15</v>
      </c>
      <c r="H19" s="25">
        <v>2.3</v>
      </c>
      <c r="I19" s="26" t="s">
        <v>16</v>
      </c>
      <c r="J19" s="27" t="s">
        <v>17</v>
      </c>
      <c r="K19" s="25" t="s">
        <v>18</v>
      </c>
      <c r="L19" s="25" t="s">
        <v>19</v>
      </c>
    </row>
    <row r="20" spans="2:14" ht="12.75">
      <c r="B20" s="28">
        <v>1</v>
      </c>
      <c r="C20" s="29" t="str">
        <f>VLOOKUP(N20,'[1]LEDEN'!A:E,2,FALSE)</f>
        <v>FLAMEE Kurt</v>
      </c>
      <c r="D20" s="30"/>
      <c r="E20" s="30"/>
      <c r="F20" s="28">
        <v>0</v>
      </c>
      <c r="G20" s="28"/>
      <c r="H20" s="28">
        <v>41</v>
      </c>
      <c r="I20" s="28">
        <v>13</v>
      </c>
      <c r="J20" s="31">
        <f>ROUNDDOWN(H20/I20,2)</f>
        <v>3.15</v>
      </c>
      <c r="K20" s="28">
        <v>10</v>
      </c>
      <c r="L20" s="32"/>
      <c r="N20" s="6">
        <v>6680</v>
      </c>
    </row>
    <row r="21" spans="2:14" ht="12.75">
      <c r="B21" s="28">
        <v>2</v>
      </c>
      <c r="C21" s="29" t="str">
        <f>VLOOKUP(N21,'[1]LEDEN'!A:E,2,FALSE)</f>
        <v>LAMMENS Wilfried</v>
      </c>
      <c r="D21" s="30"/>
      <c r="E21" s="30"/>
      <c r="F21" s="28">
        <v>0</v>
      </c>
      <c r="G21" s="28"/>
      <c r="H21" s="28">
        <v>52</v>
      </c>
      <c r="I21" s="28">
        <v>23</v>
      </c>
      <c r="J21" s="31">
        <f>ROUNDDOWN(H21/I21,2)</f>
        <v>2.26</v>
      </c>
      <c r="K21" s="28">
        <v>13</v>
      </c>
      <c r="L21" s="56">
        <v>3</v>
      </c>
      <c r="N21" s="6">
        <v>8046</v>
      </c>
    </row>
    <row r="22" spans="2:14" ht="12.75">
      <c r="B22" s="28">
        <v>3</v>
      </c>
      <c r="C22" s="29" t="str">
        <f>VLOOKUP(N22,'[1]LEDEN'!A:E,2,FALSE)</f>
        <v>HAEGHEBAERT Eric</v>
      </c>
      <c r="D22" s="30"/>
      <c r="E22" s="30"/>
      <c r="F22" s="28">
        <v>0</v>
      </c>
      <c r="G22" s="28"/>
      <c r="H22" s="28">
        <v>39</v>
      </c>
      <c r="I22" s="28">
        <v>10</v>
      </c>
      <c r="J22" s="31">
        <f>ROUNDDOWN(H22/I22,2)</f>
        <v>3.9</v>
      </c>
      <c r="K22" s="28">
        <v>14</v>
      </c>
      <c r="L22" s="56"/>
      <c r="N22" s="6">
        <v>4122</v>
      </c>
    </row>
    <row r="23" spans="2:12" ht="12.75" customHeight="1" hidden="1">
      <c r="B23" s="28"/>
      <c r="C23" s="29" t="e">
        <f>VLOOKUP(N23,'[1]LEDEN'!A:E,2,FALSE)</f>
        <v>#N/A</v>
      </c>
      <c r="D23" s="30"/>
      <c r="E23" s="30"/>
      <c r="F23" s="28"/>
      <c r="G23" s="28"/>
      <c r="H23" s="28">
        <f>G23/8*7</f>
        <v>0</v>
      </c>
      <c r="I23" s="28"/>
      <c r="J23" s="31" t="e">
        <f>ROUNDDOWN(H23/I23,2)</f>
        <v>#DIV/0!</v>
      </c>
      <c r="K23" s="28"/>
      <c r="L23" s="56"/>
    </row>
    <row r="24" spans="1:12" ht="12.75">
      <c r="A24" s="33"/>
      <c r="B24" s="34"/>
      <c r="C24" s="35" t="s">
        <v>22</v>
      </c>
      <c r="D24" s="33"/>
      <c r="E24" s="33" t="s">
        <v>21</v>
      </c>
      <c r="F24" s="36">
        <f>SUM(F20:F23)</f>
        <v>0</v>
      </c>
      <c r="G24" s="36">
        <f>SUM(G20:G23)</f>
        <v>0</v>
      </c>
      <c r="H24" s="36">
        <f>SUM(H20:H23)</f>
        <v>132</v>
      </c>
      <c r="I24" s="36">
        <f>SUM(I20:I23)</f>
        <v>46</v>
      </c>
      <c r="J24" s="37">
        <f>ROUNDDOWN(H24/I24,2)</f>
        <v>2.86</v>
      </c>
      <c r="K24" s="36">
        <f>MAX(K20:K23)</f>
        <v>14</v>
      </c>
      <c r="L24" s="38"/>
    </row>
    <row r="25" spans="1:12" ht="7.5" customHeight="1" thickBo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40"/>
    </row>
    <row r="26" ht="3.75" customHeight="1"/>
    <row r="27" spans="1:12" ht="12.75">
      <c r="A27" s="20" t="s">
        <v>12</v>
      </c>
      <c r="B27" s="21" t="str">
        <f>VLOOKUP(L27,'[1]LEDEN'!A:E,2,FALSE)</f>
        <v>HAEGHEBAERT Eric</v>
      </c>
      <c r="C27" s="20"/>
      <c r="D27" s="20"/>
      <c r="E27" s="20"/>
      <c r="F27" s="20" t="s">
        <v>13</v>
      </c>
      <c r="G27" s="22" t="str">
        <f>VLOOKUP(L27,'[1]LEDEN'!A:E,3,FALSE)</f>
        <v>OS</v>
      </c>
      <c r="H27" s="22"/>
      <c r="I27" s="20"/>
      <c r="J27" s="20"/>
      <c r="K27" s="20"/>
      <c r="L27" s="23">
        <v>4122</v>
      </c>
    </row>
    <row r="28" ht="7.5" customHeight="1"/>
    <row r="29" spans="6:12" ht="12.75">
      <c r="F29" s="24" t="s">
        <v>14</v>
      </c>
      <c r="G29" s="25" t="s">
        <v>15</v>
      </c>
      <c r="H29" s="25">
        <v>2.3</v>
      </c>
      <c r="I29" s="26" t="s">
        <v>16</v>
      </c>
      <c r="J29" s="27" t="s">
        <v>17</v>
      </c>
      <c r="K29" s="25" t="s">
        <v>18</v>
      </c>
      <c r="L29" s="25" t="s">
        <v>19</v>
      </c>
    </row>
    <row r="30" spans="2:14" ht="12.75">
      <c r="B30" s="28">
        <v>1</v>
      </c>
      <c r="C30" s="29" t="str">
        <f>VLOOKUP(N30,'[1]LEDEN'!A:E,2,FALSE)</f>
        <v>LAMMENS Wilfried</v>
      </c>
      <c r="D30" s="30"/>
      <c r="E30" s="30"/>
      <c r="F30" s="28">
        <v>0</v>
      </c>
      <c r="G30" s="28"/>
      <c r="H30" s="28">
        <v>36</v>
      </c>
      <c r="I30" s="28">
        <v>15</v>
      </c>
      <c r="J30" s="31">
        <f>ROUNDDOWN(H30/I30,2)</f>
        <v>2.4</v>
      </c>
      <c r="K30" s="28">
        <v>8</v>
      </c>
      <c r="L30" s="32"/>
      <c r="N30" s="6">
        <v>8046</v>
      </c>
    </row>
    <row r="31" spans="2:14" ht="12.75">
      <c r="B31" s="28">
        <v>2</v>
      </c>
      <c r="C31" s="29" t="str">
        <f>VLOOKUP(N31,'[1]LEDEN'!A:E,2,FALSE)</f>
        <v>FLAMEE Kurt</v>
      </c>
      <c r="D31" s="30"/>
      <c r="E31" s="30"/>
      <c r="F31" s="28">
        <v>0</v>
      </c>
      <c r="G31" s="28"/>
      <c r="H31" s="28">
        <v>48</v>
      </c>
      <c r="I31" s="28">
        <v>16</v>
      </c>
      <c r="J31" s="31">
        <f>ROUNDDOWN(H31/I31,2)</f>
        <v>3</v>
      </c>
      <c r="K31" s="28">
        <v>12</v>
      </c>
      <c r="L31" s="56">
        <v>2</v>
      </c>
      <c r="N31" s="6">
        <v>6680</v>
      </c>
    </row>
    <row r="32" spans="2:12" ht="12.75" customHeight="1" hidden="1">
      <c r="B32" s="28">
        <v>3</v>
      </c>
      <c r="C32" s="29" t="e">
        <f>VLOOKUP(N32,'[1]LEDEN'!A:E,2,FALSE)</f>
        <v>#N/A</v>
      </c>
      <c r="D32" s="30"/>
      <c r="E32" s="30"/>
      <c r="F32" s="28"/>
      <c r="G32" s="28"/>
      <c r="H32" s="28">
        <f>G32/8*7</f>
        <v>0</v>
      </c>
      <c r="I32" s="28"/>
      <c r="J32" s="31" t="e">
        <f>ROUNDDOWN(H32/I32,2)</f>
        <v>#DIV/0!</v>
      </c>
      <c r="K32" s="28"/>
      <c r="L32" s="56"/>
    </row>
    <row r="33" spans="2:14" ht="12.75">
      <c r="B33" s="28">
        <v>3</v>
      </c>
      <c r="C33" s="29" t="str">
        <f>VLOOKUP(N33,'[1]LEDEN'!A:E,2,FALSE)</f>
        <v>BEIRENS Marc</v>
      </c>
      <c r="D33" s="30"/>
      <c r="E33" s="30"/>
      <c r="F33" s="28">
        <v>2</v>
      </c>
      <c r="G33" s="28"/>
      <c r="H33" s="28">
        <v>55</v>
      </c>
      <c r="I33" s="28">
        <v>10</v>
      </c>
      <c r="J33" s="31">
        <f>ROUNDDOWN(H33/I33,2)</f>
        <v>5.5</v>
      </c>
      <c r="K33" s="28">
        <v>14</v>
      </c>
      <c r="L33" s="56"/>
      <c r="N33" s="6">
        <v>7797</v>
      </c>
    </row>
    <row r="34" spans="1:12" ht="12.75">
      <c r="A34" s="33"/>
      <c r="B34" s="34"/>
      <c r="C34" s="35" t="s">
        <v>22</v>
      </c>
      <c r="D34" s="33"/>
      <c r="E34" s="33" t="s">
        <v>21</v>
      </c>
      <c r="F34" s="36">
        <f>SUM(F30:F33)</f>
        <v>2</v>
      </c>
      <c r="G34" s="36">
        <f>SUM(G30:G33)</f>
        <v>0</v>
      </c>
      <c r="H34" s="36">
        <f>SUM(H30:H33)</f>
        <v>139</v>
      </c>
      <c r="I34" s="36">
        <f>SUM(I30:I33)</f>
        <v>41</v>
      </c>
      <c r="J34" s="37">
        <f>ROUNDDOWN(H34/I34,2)</f>
        <v>3.39</v>
      </c>
      <c r="K34" s="36">
        <f>MAX(K30:K33)</f>
        <v>14</v>
      </c>
      <c r="L34" s="38"/>
    </row>
    <row r="35" spans="1:12" ht="6.75" customHeight="1" thickBot="1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ht="6" customHeight="1"/>
    <row r="37" spans="1:12" ht="13.5" customHeight="1">
      <c r="A37" s="20" t="s">
        <v>12</v>
      </c>
      <c r="B37" s="21" t="str">
        <f>VLOOKUP(L37,'[1]LEDEN'!A:E,2,FALSE)</f>
        <v>FLAMEE Kurt</v>
      </c>
      <c r="C37" s="20"/>
      <c r="D37" s="20"/>
      <c r="E37" s="20"/>
      <c r="F37" s="20" t="s">
        <v>13</v>
      </c>
      <c r="G37" s="22" t="str">
        <f>VLOOKUP(L37,'[1]LEDEN'!A:E,3,FALSE)</f>
        <v>K.BiGi</v>
      </c>
      <c r="H37" s="22"/>
      <c r="I37" s="20"/>
      <c r="J37" s="20"/>
      <c r="K37" s="20"/>
      <c r="L37" s="23">
        <v>6680</v>
      </c>
    </row>
    <row r="39" spans="6:12" ht="12.75">
      <c r="F39" s="24" t="s">
        <v>14</v>
      </c>
      <c r="G39" s="25" t="s">
        <v>15</v>
      </c>
      <c r="H39" s="25">
        <v>2.3</v>
      </c>
      <c r="I39" s="26" t="s">
        <v>16</v>
      </c>
      <c r="J39" s="27" t="s">
        <v>17</v>
      </c>
      <c r="K39" s="25" t="s">
        <v>18</v>
      </c>
      <c r="L39" s="25" t="s">
        <v>19</v>
      </c>
    </row>
    <row r="40" spans="2:14" ht="12.75">
      <c r="B40" s="28">
        <v>1</v>
      </c>
      <c r="C40" s="29" t="str">
        <f>VLOOKUP(N40,'[1]LEDEN'!A:E,2,FALSE)</f>
        <v>BEIRENS Marc</v>
      </c>
      <c r="D40" s="30"/>
      <c r="E40" s="30"/>
      <c r="F40" s="28">
        <v>2</v>
      </c>
      <c r="G40" s="28"/>
      <c r="H40" s="28">
        <v>55</v>
      </c>
      <c r="I40" s="28">
        <v>13</v>
      </c>
      <c r="J40" s="31">
        <f>ROUNDDOWN(H40/I40,2)</f>
        <v>4.23</v>
      </c>
      <c r="K40" s="28">
        <v>15</v>
      </c>
      <c r="L40" s="32"/>
      <c r="N40" s="6">
        <v>7797</v>
      </c>
    </row>
    <row r="41" spans="2:14" ht="12.75">
      <c r="B41" s="28">
        <v>2</v>
      </c>
      <c r="C41" s="29" t="str">
        <f>VLOOKUP(N41,'[1]LEDEN'!A:E,2,FALSE)</f>
        <v>HAEGHEBAERT Eric</v>
      </c>
      <c r="D41" s="30"/>
      <c r="E41" s="30"/>
      <c r="F41" s="28">
        <v>2</v>
      </c>
      <c r="G41" s="28"/>
      <c r="H41" s="28">
        <v>55</v>
      </c>
      <c r="I41" s="28">
        <v>16</v>
      </c>
      <c r="J41" s="31">
        <f>ROUNDDOWN(H41/I41,2)</f>
        <v>3.43</v>
      </c>
      <c r="K41" s="28">
        <v>10</v>
      </c>
      <c r="L41" s="46">
        <v>1</v>
      </c>
      <c r="N41" s="6">
        <v>4122</v>
      </c>
    </row>
    <row r="42" spans="2:14" ht="12.75">
      <c r="B42" s="28">
        <v>3</v>
      </c>
      <c r="C42" s="29" t="str">
        <f>VLOOKUP(N42,'[1]LEDEN'!A:E,2,FALSE)</f>
        <v>LAMMENS Wilfried</v>
      </c>
      <c r="D42" s="30"/>
      <c r="E42" s="30"/>
      <c r="F42" s="28">
        <v>2</v>
      </c>
      <c r="G42" s="28"/>
      <c r="H42" s="28">
        <v>55</v>
      </c>
      <c r="I42" s="28">
        <v>22</v>
      </c>
      <c r="J42" s="31">
        <f>ROUNDDOWN(H42/I42,2)</f>
        <v>2.5</v>
      </c>
      <c r="K42" s="28">
        <v>12</v>
      </c>
      <c r="L42" s="46"/>
      <c r="N42" s="6">
        <v>8046</v>
      </c>
    </row>
    <row r="43" spans="2:12" ht="12.75" customHeight="1" hidden="1">
      <c r="B43" s="28">
        <v>5</v>
      </c>
      <c r="C43" s="29" t="e">
        <f>VLOOKUP(N43,'[1]LEDEN'!A:E,2,FALSE)</f>
        <v>#N/A</v>
      </c>
      <c r="D43" s="30"/>
      <c r="E43" s="30"/>
      <c r="F43" s="28"/>
      <c r="G43" s="28"/>
      <c r="H43" s="28">
        <f>G43/8*7</f>
        <v>0</v>
      </c>
      <c r="I43" s="28"/>
      <c r="J43" s="31" t="e">
        <f>ROUNDDOWN(H43/I43,2)</f>
        <v>#DIV/0!</v>
      </c>
      <c r="K43" s="28"/>
      <c r="L43" s="46"/>
    </row>
    <row r="44" spans="1:12" ht="12.75">
      <c r="A44" s="33"/>
      <c r="B44" s="34"/>
      <c r="C44" s="35" t="s">
        <v>22</v>
      </c>
      <c r="D44" s="33"/>
      <c r="E44" s="33" t="s">
        <v>21</v>
      </c>
      <c r="F44" s="36">
        <f>SUM(F40:F43)</f>
        <v>6</v>
      </c>
      <c r="G44" s="36">
        <f>SUM(G40:G43)</f>
        <v>0</v>
      </c>
      <c r="H44" s="36">
        <f>SUM(H40:H43)</f>
        <v>165</v>
      </c>
      <c r="I44" s="36">
        <f>SUM(I40:I43)</f>
        <v>51</v>
      </c>
      <c r="J44" s="37">
        <f>ROUNDDOWN(H44/I44,2)</f>
        <v>3.23</v>
      </c>
      <c r="K44" s="36">
        <f>MAX(K40:K43)</f>
        <v>15</v>
      </c>
      <c r="L44" s="38"/>
    </row>
    <row r="45" spans="1:12" ht="4.5" customHeight="1" thickBot="1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ht="6" customHeight="1"/>
    <row r="48" spans="2:11" ht="15">
      <c r="B48" s="42" t="s">
        <v>23</v>
      </c>
      <c r="D48" s="42"/>
      <c r="I48" s="42" t="s">
        <v>24</v>
      </c>
      <c r="J48" s="42"/>
      <c r="K48" s="42"/>
    </row>
    <row r="49" spans="2:11" ht="15">
      <c r="B49" s="43"/>
      <c r="D49" s="43"/>
      <c r="I49" s="42" t="s">
        <v>25</v>
      </c>
      <c r="J49" s="42"/>
      <c r="K49" s="42"/>
    </row>
    <row r="50" spans="2:5" ht="15">
      <c r="B50" s="42" t="s">
        <v>26</v>
      </c>
      <c r="D50" s="43"/>
      <c r="E50" s="44">
        <v>6680</v>
      </c>
    </row>
    <row r="51" spans="2:4" ht="15">
      <c r="B51" s="47" t="s">
        <v>27</v>
      </c>
      <c r="C51" s="48"/>
      <c r="D51" s="49"/>
    </row>
    <row r="52" ht="12.75"/>
    <row r="53" ht="12.75"/>
    <row r="54" spans="2:13" ht="15.75">
      <c r="B54" s="19"/>
      <c r="C54" s="50">
        <v>40946</v>
      </c>
      <c r="D54" s="50"/>
      <c r="I54" s="45" t="s">
        <v>28</v>
      </c>
      <c r="J54" s="51" t="s">
        <v>29</v>
      </c>
      <c r="K54" s="51"/>
      <c r="L54" s="51"/>
      <c r="M54" s="51"/>
    </row>
  </sheetData>
  <sheetProtection/>
  <mergeCells count="10">
    <mergeCell ref="L21:L23"/>
    <mergeCell ref="L31:L33"/>
    <mergeCell ref="C3:D3"/>
    <mergeCell ref="F3:I3"/>
    <mergeCell ref="K3:M3"/>
    <mergeCell ref="L11:L13"/>
    <mergeCell ref="L41:L43"/>
    <mergeCell ref="B51:D51"/>
    <mergeCell ref="C54:D54"/>
    <mergeCell ref="J54:M54"/>
  </mergeCells>
  <printOptions/>
  <pageMargins left="0.3937007874015748" right="0" top="0.6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Kurt</cp:lastModifiedBy>
  <dcterms:created xsi:type="dcterms:W3CDTF">2012-02-09T15:11:55Z</dcterms:created>
  <dcterms:modified xsi:type="dcterms:W3CDTF">2012-02-10T19:46:47Z</dcterms:modified>
  <cp:category/>
  <cp:version/>
  <cp:contentType/>
  <cp:contentStatus/>
</cp:coreProperties>
</file>