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1" sheetId="1" r:id="rId1"/>
  </sheets>
  <externalReferences>
    <externalReference r:id="rId4"/>
    <externalReference r:id="rId5"/>
    <externalReference r:id="rId6"/>
  </externalReferences>
  <definedNames>
    <definedName name="_xlnm.Print_Area" localSheetId="0">'distrf1'!$A$1:$M$76</definedName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<sst xmlns="http://schemas.openxmlformats.org/spreadsheetml/2006/main" count="70" uniqueCount="32">
  <si>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</si>
  <si>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</si>
  <si>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</si>
  <si>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</si>
  <si>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</si>
  <si>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 xml:space="preserve">        KLEIN</t>
  </si>
  <si>
    <t>datum:</t>
  </si>
  <si>
    <t>13/21.02.12</t>
  </si>
  <si>
    <t>Lokaal:</t>
  </si>
  <si>
    <t>K.Br &amp; OBA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</si>
  <si>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</si>
  <si>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</si>
  <si>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</si>
  <si>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</si>
  <si>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HNS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</si>
  <si>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</si>
  <si>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</si>
  <si>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</si>
  <si>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</si>
  <si>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</si>
  <si>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</si>
  <si>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</si>
  <si>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</si>
  <si>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</si>
  <si>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</si>
  <si>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</si>
  <si>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WAASLAND</t>
  </si>
  <si>
    <t>31.03/01.04.2012</t>
  </si>
  <si>
    <t>MOSTREY Peter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</si>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</sst>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48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9" xfId="0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13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0" fillId="0" borderId="0" xfId="55" applyAlignment="1">
      <alignment horizontal="center"/>
      <protection/>
    </xf>
    <xf numFmtId="0" fontId="14" fillId="0" borderId="0" xfId="55" applyFont="1">
      <alignment/>
      <protection/>
    </xf>
    <xf numFmtId="0" fontId="11" fillId="0" borderId="25" xfId="0" applyFont="1" applyBorder="1" applyAlignment="1">
      <alignment horizontal="center" vertical="center"/>
    </xf>
    <xf numFmtId="0" fontId="6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14" fontId="14" fillId="0" borderId="0" xfId="55" applyNumberFormat="1" applyFont="1" applyAlignment="1">
      <alignment horizontal="center"/>
      <protection/>
    </xf>
    <xf numFmtId="0" fontId="14" fillId="0" borderId="0" xfId="55" applyFont="1" applyAlignment="1">
      <alignment horizontal="left"/>
      <protection/>
    </xf>
    <xf numFmtId="15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">
      <selection activeCell="L59" sqref="L59:L63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8" customWidth="1"/>
    <col min="7" max="8" width="8.140625" style="18" customWidth="1"/>
    <col min="9" max="9" width="7.28125" style="18" customWidth="1"/>
    <col min="10" max="10" width="8.140625" style="18" customWidth="1"/>
    <col min="11" max="11" width="6.57421875" style="18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53" t="s">
        <v>7</v>
      </c>
      <c r="D3" s="53"/>
      <c r="E3" s="11" t="s">
        <v>8</v>
      </c>
      <c r="F3" s="54" t="s">
        <v>9</v>
      </c>
      <c r="G3" s="54"/>
      <c r="H3" s="54"/>
      <c r="I3" s="54"/>
      <c r="J3" s="12" t="s">
        <v>10</v>
      </c>
      <c r="K3" s="55" t="s">
        <v>11</v>
      </c>
      <c r="L3" s="55"/>
      <c r="M3" s="56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9" customHeight="1">
      <c r="B5" s="17" t="s">
        <v>12</v>
      </c>
    </row>
    <row r="6" ht="5.25" customHeight="1"/>
    <row r="7" spans="1:12" ht="12.75">
      <c r="A7" s="19" t="s">
        <v>13</v>
      </c>
      <c r="B7" s="20" t="str">
        <f>VLOOKUP(L7,'[1]LEDEN'!A:E,2,FALSE)</f>
        <v>DE BAERE Eddy</v>
      </c>
      <c r="C7" s="19"/>
      <c r="D7" s="19"/>
      <c r="E7" s="21" t="s">
        <v>14</v>
      </c>
      <c r="F7" s="22" t="s">
        <v>15</v>
      </c>
      <c r="G7" s="23" t="str">
        <f>VLOOKUP(L7,'[1]LEDEN'!A:E,3,FALSE)</f>
        <v>K.BIGI</v>
      </c>
      <c r="H7" s="23"/>
      <c r="I7" s="22"/>
      <c r="J7" s="22"/>
      <c r="K7" s="22"/>
      <c r="L7" s="24">
        <v>4071</v>
      </c>
    </row>
    <row r="8" ht="6" customHeight="1"/>
    <row r="9" spans="6:12" ht="12.75">
      <c r="F9" s="25" t="s">
        <v>16</v>
      </c>
      <c r="G9" s="25" t="s">
        <v>17</v>
      </c>
      <c r="H9" s="25">
        <v>2.3</v>
      </c>
      <c r="I9" s="25" t="s">
        <v>18</v>
      </c>
      <c r="J9" s="26" t="s">
        <v>19</v>
      </c>
      <c r="K9" s="25" t="s">
        <v>20</v>
      </c>
      <c r="L9" s="25" t="s">
        <v>21</v>
      </c>
    </row>
    <row r="10" spans="2:14" ht="15" customHeight="1">
      <c r="B10" s="27">
        <v>1</v>
      </c>
      <c r="C10" s="28" t="str">
        <f>VLOOKUP(N10,'[1]LEDEN'!A:E,2,FALSE)</f>
        <v>CONSTANT Geert</v>
      </c>
      <c r="D10" s="29"/>
      <c r="E10" s="29"/>
      <c r="F10" s="27">
        <v>0</v>
      </c>
      <c r="G10" s="27"/>
      <c r="H10" s="27">
        <v>39</v>
      </c>
      <c r="I10" s="27">
        <v>40</v>
      </c>
      <c r="J10" s="30">
        <f aca="true" t="shared" si="0" ref="J10:J16">ROUNDDOWN(H10/I10,3)</f>
        <v>0.975</v>
      </c>
      <c r="K10" s="27">
        <v>5</v>
      </c>
      <c r="L10" s="31"/>
      <c r="N10">
        <v>4180</v>
      </c>
    </row>
    <row r="11" spans="2:14" ht="15" customHeight="1">
      <c r="B11" s="27">
        <v>2</v>
      </c>
      <c r="C11" s="28" t="str">
        <f>VLOOKUP(N11,'[1]LEDEN'!A:E,2,FALSE)</f>
        <v>MOSTREY Peter</v>
      </c>
      <c r="D11" s="29"/>
      <c r="E11" s="29"/>
      <c r="F11" s="27">
        <v>0</v>
      </c>
      <c r="G11" s="27"/>
      <c r="H11" s="27">
        <v>29</v>
      </c>
      <c r="I11" s="27">
        <v>43</v>
      </c>
      <c r="J11" s="30">
        <f t="shared" si="0"/>
        <v>0.674</v>
      </c>
      <c r="K11" s="27">
        <v>9</v>
      </c>
      <c r="L11" s="47">
        <v>2</v>
      </c>
      <c r="N11">
        <v>4693</v>
      </c>
    </row>
    <row r="12" spans="2:14" ht="15" customHeight="1">
      <c r="B12" s="27">
        <v>3</v>
      </c>
      <c r="C12" s="28" t="str">
        <f>VLOOKUP(N12,'[1]LEDEN'!A:E,2,FALSE)</f>
        <v>SPOORMANS Roger</v>
      </c>
      <c r="D12" s="29"/>
      <c r="E12" s="29"/>
      <c r="F12" s="27">
        <v>0</v>
      </c>
      <c r="G12" s="27"/>
      <c r="H12" s="27">
        <v>24</v>
      </c>
      <c r="I12" s="27">
        <v>50</v>
      </c>
      <c r="J12" s="30">
        <f t="shared" si="0"/>
        <v>0.48</v>
      </c>
      <c r="K12" s="27">
        <v>4</v>
      </c>
      <c r="L12" s="47"/>
      <c r="N12">
        <v>8885</v>
      </c>
    </row>
    <row r="13" spans="2:14" ht="15" customHeight="1">
      <c r="B13" s="27">
        <v>4</v>
      </c>
      <c r="C13" s="28" t="str">
        <f>VLOOKUP(N13,'[1]LEDEN'!A:E,2,FALSE)</f>
        <v>TRATSAERT Daniel</v>
      </c>
      <c r="D13" s="29"/>
      <c r="E13" s="29"/>
      <c r="F13" s="27">
        <v>2</v>
      </c>
      <c r="G13" s="27"/>
      <c r="H13" s="27">
        <v>42</v>
      </c>
      <c r="I13" s="27">
        <v>29</v>
      </c>
      <c r="J13" s="30">
        <f t="shared" si="0"/>
        <v>1.448</v>
      </c>
      <c r="K13" s="27">
        <v>8</v>
      </c>
      <c r="L13" s="47"/>
      <c r="N13">
        <v>4269</v>
      </c>
    </row>
    <row r="14" spans="2:12" ht="15" customHeight="1" hidden="1">
      <c r="B14" s="27">
        <v>4</v>
      </c>
      <c r="C14" s="28" t="e">
        <f>VLOOKUP(N14,'[1]LEDEN'!A:E,2,FALSE)</f>
        <v>#N/A</v>
      </c>
      <c r="D14" s="29"/>
      <c r="E14" s="29"/>
      <c r="F14" s="27"/>
      <c r="G14" s="27"/>
      <c r="H14" s="27">
        <f>G14*0.9082</f>
        <v>0</v>
      </c>
      <c r="I14" s="27"/>
      <c r="J14" s="30" t="e">
        <f t="shared" si="0"/>
        <v>#DIV/0!</v>
      </c>
      <c r="K14" s="27"/>
      <c r="L14" s="47"/>
    </row>
    <row r="15" spans="2:12" ht="15" customHeight="1" hidden="1">
      <c r="B15" s="27">
        <v>5</v>
      </c>
      <c r="C15" s="28" t="e">
        <f>VLOOKUP(N15,'[1]LEDEN'!A:E,2,FALSE)</f>
        <v>#N/A</v>
      </c>
      <c r="D15" s="29"/>
      <c r="E15" s="29"/>
      <c r="F15" s="27"/>
      <c r="G15" s="27"/>
      <c r="H15" s="27">
        <f>G15*0.9082</f>
        <v>0</v>
      </c>
      <c r="I15" s="27"/>
      <c r="J15" s="30" t="e">
        <f t="shared" si="0"/>
        <v>#DIV/0!</v>
      </c>
      <c r="K15" s="27"/>
      <c r="L15" s="47"/>
    </row>
    <row r="16" spans="1:13" ht="15" customHeight="1">
      <c r="A16" s="32"/>
      <c r="B16" s="33"/>
      <c r="C16" s="34" t="s">
        <v>22</v>
      </c>
      <c r="D16" s="32"/>
      <c r="E16" s="32" t="s">
        <v>23</v>
      </c>
      <c r="F16" s="35">
        <f>SUM(F10:F15)</f>
        <v>2</v>
      </c>
      <c r="G16" s="35">
        <f>SUM(G10:G15)</f>
        <v>0</v>
      </c>
      <c r="H16" s="35">
        <f>SUM(H10:H15)</f>
        <v>134</v>
      </c>
      <c r="I16" s="35">
        <f>SUM(I10:I15)</f>
        <v>162</v>
      </c>
      <c r="J16" s="36">
        <f t="shared" si="0"/>
        <v>0.827</v>
      </c>
      <c r="K16" s="35">
        <f>MAX(K10:K15)</f>
        <v>9</v>
      </c>
      <c r="L16" s="37"/>
      <c r="M16" s="38"/>
    </row>
    <row r="17" spans="1:12" ht="8.25" customHeight="1" thickBot="1">
      <c r="A17" s="39"/>
      <c r="B17" s="40"/>
      <c r="C17" s="39"/>
      <c r="D17" s="39"/>
      <c r="E17" s="39"/>
      <c r="F17" s="40"/>
      <c r="G17" s="40"/>
      <c r="H17" s="40"/>
      <c r="I17" s="40"/>
      <c r="J17" s="40"/>
      <c r="K17" s="40"/>
      <c r="L17" s="39"/>
    </row>
    <row r="18" ht="7.5" customHeight="1"/>
    <row r="19" spans="1:12" ht="12.75">
      <c r="A19" s="19" t="s">
        <v>13</v>
      </c>
      <c r="B19" s="20" t="str">
        <f>VLOOKUP(L19,'[1]LEDEN'!A:E,2,FALSE)</f>
        <v>CONSTANT Geert</v>
      </c>
      <c r="C19" s="19"/>
      <c r="D19" s="19"/>
      <c r="E19" s="19"/>
      <c r="F19" s="22" t="s">
        <v>15</v>
      </c>
      <c r="G19" s="23" t="str">
        <f>VLOOKUP(L19,'[1]LEDEN'!A:E,3,FALSE)</f>
        <v>K.Br</v>
      </c>
      <c r="H19" s="23"/>
      <c r="I19" s="22"/>
      <c r="J19" s="22"/>
      <c r="K19" s="22"/>
      <c r="L19" s="24">
        <v>4180</v>
      </c>
    </row>
    <row r="20" ht="6" customHeight="1"/>
    <row r="21" spans="6:12" ht="12.75">
      <c r="F21" s="25" t="s">
        <v>16</v>
      </c>
      <c r="G21" s="25" t="s">
        <v>17</v>
      </c>
      <c r="H21" s="25">
        <v>2.3</v>
      </c>
      <c r="I21" s="25" t="s">
        <v>18</v>
      </c>
      <c r="J21" s="26" t="s">
        <v>19</v>
      </c>
      <c r="K21" s="25" t="s">
        <v>20</v>
      </c>
      <c r="L21" s="25" t="s">
        <v>21</v>
      </c>
    </row>
    <row r="22" spans="2:14" ht="12.75">
      <c r="B22" s="27">
        <v>1</v>
      </c>
      <c r="C22" s="28" t="str">
        <f>VLOOKUP(N22,'[1]LEDEN'!A:E,2,FALSE)</f>
        <v>DE BAERE Eddy</v>
      </c>
      <c r="D22" s="29"/>
      <c r="E22" s="29"/>
      <c r="F22" s="27">
        <v>2</v>
      </c>
      <c r="G22" s="27"/>
      <c r="H22" s="27">
        <v>42</v>
      </c>
      <c r="I22" s="27">
        <v>40</v>
      </c>
      <c r="J22" s="30">
        <f aca="true" t="shared" si="1" ref="J22:J28">ROUNDDOWN(H22/I22,3)</f>
        <v>1.05</v>
      </c>
      <c r="K22" s="27">
        <v>9</v>
      </c>
      <c r="L22" s="31"/>
      <c r="N22">
        <v>4071</v>
      </c>
    </row>
    <row r="23" spans="2:14" ht="12.75">
      <c r="B23" s="27">
        <v>2</v>
      </c>
      <c r="C23" s="28" t="str">
        <f>VLOOKUP(N23,'[1]LEDEN'!A:E,2,FALSE)</f>
        <v>TRATSAERT Daniel</v>
      </c>
      <c r="D23" s="29"/>
      <c r="E23" s="29"/>
      <c r="F23" s="27">
        <v>2</v>
      </c>
      <c r="G23" s="27"/>
      <c r="H23" s="27">
        <v>42</v>
      </c>
      <c r="I23" s="27">
        <v>67</v>
      </c>
      <c r="J23" s="30">
        <f t="shared" si="1"/>
        <v>0.626</v>
      </c>
      <c r="K23" s="27">
        <v>3</v>
      </c>
      <c r="L23" s="47">
        <v>3</v>
      </c>
      <c r="N23">
        <v>4269</v>
      </c>
    </row>
    <row r="24" spans="2:14" ht="12.75">
      <c r="B24" s="27">
        <v>3</v>
      </c>
      <c r="C24" s="28" t="str">
        <f>VLOOKUP(N24,'[1]LEDEN'!A:E,2,FALSE)</f>
        <v>SPOORMANS Roger</v>
      </c>
      <c r="D24" s="29"/>
      <c r="E24" s="29"/>
      <c r="F24" s="27">
        <v>2</v>
      </c>
      <c r="G24" s="27"/>
      <c r="H24" s="27">
        <v>42</v>
      </c>
      <c r="I24" s="27">
        <v>41</v>
      </c>
      <c r="J24" s="30">
        <f t="shared" si="1"/>
        <v>1.024</v>
      </c>
      <c r="K24" s="27">
        <v>7</v>
      </c>
      <c r="L24" s="47"/>
      <c r="N24">
        <v>8885</v>
      </c>
    </row>
    <row r="25" spans="2:14" ht="12.75">
      <c r="B25" s="27">
        <v>4</v>
      </c>
      <c r="C25" s="28" t="str">
        <f>VLOOKUP(N25,'[1]LEDEN'!A:E,2,FALSE)</f>
        <v>MOSTREY Peter</v>
      </c>
      <c r="D25" s="29"/>
      <c r="E25" s="29"/>
      <c r="F25" s="27">
        <v>0</v>
      </c>
      <c r="G25" s="27"/>
      <c r="H25" s="27">
        <v>36</v>
      </c>
      <c r="I25" s="27">
        <v>61</v>
      </c>
      <c r="J25" s="30">
        <f t="shared" si="1"/>
        <v>0.59</v>
      </c>
      <c r="K25" s="27">
        <v>6</v>
      </c>
      <c r="L25" s="47"/>
      <c r="N25">
        <v>4693</v>
      </c>
    </row>
    <row r="26" spans="2:12" ht="12.75" customHeight="1" hidden="1">
      <c r="B26" s="27"/>
      <c r="C26" s="28" t="e">
        <f>VLOOKUP(N26,'[1]LEDEN'!A:E,2,FALSE)</f>
        <v>#N/A</v>
      </c>
      <c r="D26" s="29"/>
      <c r="E26" s="29"/>
      <c r="F26" s="27"/>
      <c r="G26" s="27"/>
      <c r="H26" s="27">
        <f>G26*0.9082</f>
        <v>0</v>
      </c>
      <c r="I26" s="27"/>
      <c r="J26" s="30" t="e">
        <f t="shared" si="1"/>
        <v>#DIV/0!</v>
      </c>
      <c r="K26" s="27"/>
      <c r="L26" s="47"/>
    </row>
    <row r="27" spans="2:12" ht="12.75" customHeight="1" hidden="1">
      <c r="B27" s="27"/>
      <c r="C27" s="28" t="e">
        <f>VLOOKUP(N27,'[1]LEDEN'!A:E,2,FALSE)</f>
        <v>#N/A</v>
      </c>
      <c r="D27" s="29"/>
      <c r="E27" s="29"/>
      <c r="F27" s="27"/>
      <c r="G27" s="27"/>
      <c r="H27" s="27">
        <f>G27*0.9082</f>
        <v>0</v>
      </c>
      <c r="I27" s="27"/>
      <c r="J27" s="30" t="e">
        <f t="shared" si="1"/>
        <v>#DIV/0!</v>
      </c>
      <c r="K27" s="27"/>
      <c r="L27" s="47"/>
    </row>
    <row r="28" spans="1:12" ht="12.75">
      <c r="A28" s="32"/>
      <c r="B28" s="33"/>
      <c r="C28" s="34" t="s">
        <v>22</v>
      </c>
      <c r="D28" s="32"/>
      <c r="E28" s="32" t="s">
        <v>23</v>
      </c>
      <c r="F28" s="35">
        <f>SUM(F22:F27)</f>
        <v>6</v>
      </c>
      <c r="G28" s="35">
        <f>SUM(G22:G27)</f>
        <v>0</v>
      </c>
      <c r="H28" s="35">
        <f>SUM(H22:H27)</f>
        <v>162</v>
      </c>
      <c r="I28" s="35">
        <f>SUM(I22:I27)</f>
        <v>209</v>
      </c>
      <c r="J28" s="36">
        <f t="shared" si="1"/>
        <v>0.775</v>
      </c>
      <c r="K28" s="35">
        <f>MAX(K22:K27)</f>
        <v>9</v>
      </c>
      <c r="L28" s="37"/>
    </row>
    <row r="29" spans="1:12" ht="7.5" customHeight="1" thickBot="1">
      <c r="A29" s="39"/>
      <c r="B29" s="40"/>
      <c r="C29" s="39"/>
      <c r="D29" s="39"/>
      <c r="E29" s="39"/>
      <c r="F29" s="40"/>
      <c r="G29" s="40"/>
      <c r="H29" s="40"/>
      <c r="I29" s="40"/>
      <c r="J29" s="40"/>
      <c r="K29" s="40"/>
      <c r="L29" s="39"/>
    </row>
    <row r="30" ht="3.75" customHeight="1"/>
    <row r="31" spans="1:12" ht="12.75">
      <c r="A31" s="19" t="s">
        <v>13</v>
      </c>
      <c r="B31" s="20" t="str">
        <f>VLOOKUP(L31,'[1]LEDEN'!A:E,2,FALSE)</f>
        <v>SPOORMANS Roger</v>
      </c>
      <c r="C31" s="19"/>
      <c r="D31" s="19"/>
      <c r="E31" s="19"/>
      <c r="F31" s="22" t="s">
        <v>15</v>
      </c>
      <c r="G31" s="23" t="str">
        <f>VLOOKUP(L31,'[1]LEDEN'!A:E,3,FALSE)</f>
        <v>OBA</v>
      </c>
      <c r="H31" s="23"/>
      <c r="I31" s="22"/>
      <c r="J31" s="22"/>
      <c r="K31" s="22"/>
      <c r="L31" s="24">
        <v>8885</v>
      </c>
    </row>
    <row r="32" ht="7.5" customHeight="1"/>
    <row r="33" spans="6:12" ht="12.75">
      <c r="F33" s="25" t="s">
        <v>16</v>
      </c>
      <c r="G33" s="25" t="s">
        <v>17</v>
      </c>
      <c r="H33" s="25">
        <v>2.3</v>
      </c>
      <c r="I33" s="25" t="s">
        <v>18</v>
      </c>
      <c r="J33" s="26" t="s">
        <v>19</v>
      </c>
      <c r="K33" s="25" t="s">
        <v>20</v>
      </c>
      <c r="L33" s="25" t="s">
        <v>21</v>
      </c>
    </row>
    <row r="34" spans="2:14" ht="12.75">
      <c r="B34" s="27">
        <v>1</v>
      </c>
      <c r="C34" s="28" t="str">
        <f>VLOOKUP(N34,'[1]LEDEN'!A:E,2,FALSE)</f>
        <v>TRATSAERT Daniel</v>
      </c>
      <c r="D34" s="29"/>
      <c r="E34" s="29"/>
      <c r="F34" s="27">
        <v>0</v>
      </c>
      <c r="G34" s="27"/>
      <c r="H34" s="27">
        <v>27</v>
      </c>
      <c r="I34" s="27">
        <v>48</v>
      </c>
      <c r="J34" s="30">
        <f aca="true" t="shared" si="2" ref="J34:J40">ROUNDDOWN(H34/I34,3)</f>
        <v>0.562</v>
      </c>
      <c r="K34" s="27">
        <v>5</v>
      </c>
      <c r="L34" s="31"/>
      <c r="N34">
        <v>4269</v>
      </c>
    </row>
    <row r="35" spans="2:14" ht="12.75">
      <c r="B35" s="27">
        <v>2</v>
      </c>
      <c r="C35" s="28" t="str">
        <f>VLOOKUP(N35,'[1]LEDEN'!A:E,2,FALSE)</f>
        <v>MOSTREY Peter</v>
      </c>
      <c r="D35" s="29"/>
      <c r="E35" s="29"/>
      <c r="F35" s="27">
        <v>0</v>
      </c>
      <c r="G35" s="27"/>
      <c r="H35" s="27">
        <v>22</v>
      </c>
      <c r="I35" s="27">
        <v>49</v>
      </c>
      <c r="J35" s="30">
        <f t="shared" si="2"/>
        <v>0.448</v>
      </c>
      <c r="K35" s="27">
        <v>4</v>
      </c>
      <c r="L35" s="47">
        <v>5</v>
      </c>
      <c r="N35">
        <v>4693</v>
      </c>
    </row>
    <row r="36" spans="2:14" ht="12.75">
      <c r="B36" s="27">
        <v>3</v>
      </c>
      <c r="C36" s="28" t="str">
        <f>VLOOKUP(N36,'[1]LEDEN'!A:E,2,FALSE)</f>
        <v>CONSTANT Geert</v>
      </c>
      <c r="D36" s="29"/>
      <c r="E36" s="29"/>
      <c r="F36" s="27">
        <v>0</v>
      </c>
      <c r="G36" s="27"/>
      <c r="H36" s="27">
        <v>40</v>
      </c>
      <c r="I36" s="27">
        <v>41</v>
      </c>
      <c r="J36" s="30">
        <f t="shared" si="2"/>
        <v>0.975</v>
      </c>
      <c r="K36" s="27">
        <v>5</v>
      </c>
      <c r="L36" s="47"/>
      <c r="N36">
        <v>4180</v>
      </c>
    </row>
    <row r="37" spans="2:14" ht="12.75">
      <c r="B37" s="27">
        <v>4</v>
      </c>
      <c r="C37" s="28" t="str">
        <f>VLOOKUP(N37,'[1]LEDEN'!A:E,2,FALSE)</f>
        <v>DE BAERE Eddy</v>
      </c>
      <c r="D37" s="29"/>
      <c r="E37" s="29"/>
      <c r="F37" s="27">
        <v>2</v>
      </c>
      <c r="G37" s="27"/>
      <c r="H37" s="27">
        <v>42</v>
      </c>
      <c r="I37" s="27">
        <v>50</v>
      </c>
      <c r="J37" s="30">
        <f t="shared" si="2"/>
        <v>0.84</v>
      </c>
      <c r="K37" s="27">
        <v>3</v>
      </c>
      <c r="L37" s="47"/>
      <c r="N37">
        <v>4071</v>
      </c>
    </row>
    <row r="38" spans="2:12" ht="12.75" customHeight="1" hidden="1">
      <c r="B38" s="27">
        <v>4</v>
      </c>
      <c r="C38" s="28" t="e">
        <f>VLOOKUP(N38,'[1]LEDEN'!A:E,2,FALSE)</f>
        <v>#N/A</v>
      </c>
      <c r="D38" s="29"/>
      <c r="E38" s="29"/>
      <c r="F38" s="27"/>
      <c r="G38" s="27"/>
      <c r="H38" s="27">
        <f>G38*0.9082</f>
        <v>0</v>
      </c>
      <c r="I38" s="27"/>
      <c r="J38" s="30" t="e">
        <f t="shared" si="2"/>
        <v>#DIV/0!</v>
      </c>
      <c r="K38" s="27"/>
      <c r="L38" s="47"/>
    </row>
    <row r="39" spans="2:12" ht="12.75" customHeight="1" hidden="1">
      <c r="B39" s="27">
        <v>5</v>
      </c>
      <c r="C39" s="28" t="e">
        <f>VLOOKUP(N39,'[1]LEDEN'!A:E,2,FALSE)</f>
        <v>#N/A</v>
      </c>
      <c r="D39" s="29"/>
      <c r="E39" s="29"/>
      <c r="F39" s="27"/>
      <c r="G39" s="27"/>
      <c r="H39" s="27">
        <f>G39*0.9082</f>
        <v>0</v>
      </c>
      <c r="I39" s="27"/>
      <c r="J39" s="30" t="e">
        <f t="shared" si="2"/>
        <v>#DIV/0!</v>
      </c>
      <c r="K39" s="27"/>
      <c r="L39" s="47"/>
    </row>
    <row r="40" spans="1:12" ht="12.75">
      <c r="A40" s="32"/>
      <c r="B40" s="33"/>
      <c r="C40" s="34" t="s">
        <v>24</v>
      </c>
      <c r="D40" s="32"/>
      <c r="E40" s="32" t="s">
        <v>23</v>
      </c>
      <c r="F40" s="35">
        <f>SUM(F34:F39)</f>
        <v>2</v>
      </c>
      <c r="G40" s="35">
        <f>SUM(G34:G39)</f>
        <v>0</v>
      </c>
      <c r="H40" s="35">
        <f>SUM(H34:H39)</f>
        <v>131</v>
      </c>
      <c r="I40" s="35">
        <f>SUM(I34:I39)</f>
        <v>188</v>
      </c>
      <c r="J40" s="36">
        <f t="shared" si="2"/>
        <v>0.696</v>
      </c>
      <c r="K40" s="35">
        <f>MAX(K34:K39)</f>
        <v>5</v>
      </c>
      <c r="L40" s="37"/>
    </row>
    <row r="41" spans="1:12" ht="6.75" customHeight="1" thickBot="1">
      <c r="A41" s="39"/>
      <c r="B41" s="40"/>
      <c r="C41" s="39"/>
      <c r="D41" s="39"/>
      <c r="E41" s="39"/>
      <c r="F41" s="40"/>
      <c r="G41" s="40"/>
      <c r="H41" s="40"/>
      <c r="I41" s="40"/>
      <c r="J41" s="40"/>
      <c r="K41" s="40"/>
      <c r="L41" s="39"/>
    </row>
    <row r="42" ht="6" customHeight="1"/>
    <row r="43" spans="1:12" ht="13.5" customHeight="1">
      <c r="A43" s="19" t="s">
        <v>13</v>
      </c>
      <c r="B43" s="20" t="str">
        <f>VLOOKUP(L43,'[1]LEDEN'!A:E,2,FALSE)</f>
        <v>TRATSAERT Daniel</v>
      </c>
      <c r="C43" s="19"/>
      <c r="D43" s="19"/>
      <c r="E43" s="19"/>
      <c r="F43" s="22" t="s">
        <v>15</v>
      </c>
      <c r="G43" s="23" t="str">
        <f>VLOOKUP(L43,'[1]LEDEN'!A:E,3,FALSE)</f>
        <v>OBA</v>
      </c>
      <c r="H43" s="23"/>
      <c r="I43" s="22"/>
      <c r="J43" s="22"/>
      <c r="K43" s="22"/>
      <c r="L43" s="24">
        <v>4269</v>
      </c>
    </row>
    <row r="45" spans="6:12" ht="12.75">
      <c r="F45" s="25" t="s">
        <v>16</v>
      </c>
      <c r="G45" s="25" t="s">
        <v>17</v>
      </c>
      <c r="H45" s="25">
        <v>2.3</v>
      </c>
      <c r="I45" s="25" t="s">
        <v>18</v>
      </c>
      <c r="J45" s="26" t="s">
        <v>19</v>
      </c>
      <c r="K45" s="25" t="s">
        <v>20</v>
      </c>
      <c r="L45" s="25" t="s">
        <v>21</v>
      </c>
    </row>
    <row r="46" spans="2:14" ht="12.75">
      <c r="B46" s="27">
        <v>1</v>
      </c>
      <c r="C46" s="28" t="str">
        <f>VLOOKUP(N46,'[1]LEDEN'!A:E,2,FALSE)</f>
        <v>SPOORMANS Roger</v>
      </c>
      <c r="D46" s="29"/>
      <c r="E46" s="29"/>
      <c r="F46" s="27">
        <v>2</v>
      </c>
      <c r="G46" s="27"/>
      <c r="H46" s="27">
        <v>42</v>
      </c>
      <c r="I46" s="27">
        <v>48</v>
      </c>
      <c r="J46" s="30">
        <f aca="true" t="shared" si="3" ref="J46:J52">ROUNDDOWN(H46/I46,3)</f>
        <v>0.875</v>
      </c>
      <c r="K46" s="27">
        <v>5</v>
      </c>
      <c r="L46" s="31"/>
      <c r="N46">
        <v>8885</v>
      </c>
    </row>
    <row r="47" spans="2:14" ht="12.75">
      <c r="B47" s="27">
        <v>2</v>
      </c>
      <c r="C47" s="28" t="str">
        <f>VLOOKUP(N47,'[1]LEDEN'!A:E,2,FALSE)</f>
        <v>CONSTANT Geert</v>
      </c>
      <c r="D47" s="29"/>
      <c r="E47" s="29"/>
      <c r="F47" s="27">
        <v>0</v>
      </c>
      <c r="G47" s="27"/>
      <c r="H47" s="27">
        <v>38</v>
      </c>
      <c r="I47" s="27">
        <v>67</v>
      </c>
      <c r="J47" s="30">
        <f t="shared" si="3"/>
        <v>0.567</v>
      </c>
      <c r="K47" s="27">
        <v>4</v>
      </c>
      <c r="L47" s="47">
        <v>4</v>
      </c>
      <c r="N47">
        <v>4180</v>
      </c>
    </row>
    <row r="48" spans="2:14" ht="12.75">
      <c r="B48" s="27">
        <v>3</v>
      </c>
      <c r="C48" s="28" t="str">
        <f>VLOOKUP(N48,'[1]LEDEN'!A:E,2,FALSE)</f>
        <v>MOSTREY Peter</v>
      </c>
      <c r="D48" s="29"/>
      <c r="E48" s="29"/>
      <c r="F48" s="27">
        <v>1</v>
      </c>
      <c r="G48" s="27"/>
      <c r="H48" s="27">
        <v>42</v>
      </c>
      <c r="I48" s="27">
        <v>50</v>
      </c>
      <c r="J48" s="30">
        <f t="shared" si="3"/>
        <v>0.84</v>
      </c>
      <c r="K48" s="27">
        <v>3</v>
      </c>
      <c r="L48" s="47"/>
      <c r="N48">
        <v>4693</v>
      </c>
    </row>
    <row r="49" spans="2:14" ht="12.75">
      <c r="B49" s="27">
        <v>4</v>
      </c>
      <c r="C49" s="28" t="str">
        <f>VLOOKUP(N49,'[1]LEDEN'!A:E,2,FALSE)</f>
        <v>DE BAERE Eddy</v>
      </c>
      <c r="D49" s="29"/>
      <c r="E49" s="29"/>
      <c r="F49" s="27">
        <v>0</v>
      </c>
      <c r="G49" s="27"/>
      <c r="H49" s="27">
        <v>10</v>
      </c>
      <c r="I49" s="27">
        <v>29</v>
      </c>
      <c r="J49" s="30">
        <f t="shared" si="3"/>
        <v>0.344</v>
      </c>
      <c r="K49" s="27">
        <v>2</v>
      </c>
      <c r="L49" s="47"/>
      <c r="N49">
        <v>4071</v>
      </c>
    </row>
    <row r="50" spans="2:12" ht="12.75" customHeight="1" hidden="1">
      <c r="B50" s="27">
        <v>4</v>
      </c>
      <c r="C50" s="28" t="e">
        <f>VLOOKUP(N50,'[1]LEDEN'!A:E,2,FALSE)</f>
        <v>#N/A</v>
      </c>
      <c r="D50" s="29"/>
      <c r="E50" s="29"/>
      <c r="F50" s="27"/>
      <c r="G50" s="27"/>
      <c r="H50" s="27">
        <f>G50*0.9082</f>
        <v>0</v>
      </c>
      <c r="I50" s="27"/>
      <c r="J50" s="30" t="e">
        <f t="shared" si="3"/>
        <v>#DIV/0!</v>
      </c>
      <c r="K50" s="27"/>
      <c r="L50" s="47"/>
    </row>
    <row r="51" spans="2:12" ht="12.75" customHeight="1" hidden="1">
      <c r="B51" s="27">
        <v>5</v>
      </c>
      <c r="C51" s="28" t="e">
        <f>VLOOKUP(N51,'[1]LEDEN'!A:E,2,FALSE)</f>
        <v>#N/A</v>
      </c>
      <c r="D51" s="29"/>
      <c r="E51" s="29"/>
      <c r="F51" s="27"/>
      <c r="G51" s="27"/>
      <c r="H51" s="27">
        <f>G51*0.9082</f>
        <v>0</v>
      </c>
      <c r="I51" s="27"/>
      <c r="J51" s="30" t="e">
        <f t="shared" si="3"/>
        <v>#DIV/0!</v>
      </c>
      <c r="K51" s="27"/>
      <c r="L51" s="47"/>
    </row>
    <row r="52" spans="1:12" ht="12.75">
      <c r="A52" s="32"/>
      <c r="B52" s="33"/>
      <c r="C52" s="34" t="s">
        <v>24</v>
      </c>
      <c r="D52" s="32"/>
      <c r="E52" s="32" t="s">
        <v>23</v>
      </c>
      <c r="F52" s="35">
        <f>SUM(F46:F51)</f>
        <v>3</v>
      </c>
      <c r="G52" s="35">
        <f>SUM(G46:G51)</f>
        <v>0</v>
      </c>
      <c r="H52" s="35">
        <f>SUM(H46:H51)</f>
        <v>132</v>
      </c>
      <c r="I52" s="35">
        <f>SUM(I46:I51)</f>
        <v>194</v>
      </c>
      <c r="J52" s="36">
        <f t="shared" si="3"/>
        <v>0.68</v>
      </c>
      <c r="K52" s="35">
        <f>MAX(K46:K51)</f>
        <v>5</v>
      </c>
      <c r="L52" s="37"/>
    </row>
    <row r="53" spans="1:12" ht="4.5" customHeight="1" thickBot="1">
      <c r="A53" s="39"/>
      <c r="B53" s="40"/>
      <c r="C53" s="39"/>
      <c r="D53" s="39"/>
      <c r="E53" s="39"/>
      <c r="F53" s="40"/>
      <c r="G53" s="40"/>
      <c r="H53" s="40"/>
      <c r="I53" s="40"/>
      <c r="J53" s="40"/>
      <c r="K53" s="40"/>
      <c r="L53" s="39"/>
    </row>
    <row r="54" ht="6" customHeight="1"/>
    <row r="55" spans="1:12" ht="13.5" customHeight="1">
      <c r="A55" s="19" t="s">
        <v>13</v>
      </c>
      <c r="B55" s="20" t="str">
        <f>VLOOKUP(L55,'[1]LEDEN'!A:E,2,FALSE)</f>
        <v>MOSTREY Peter</v>
      </c>
      <c r="C55" s="19"/>
      <c r="D55" s="19"/>
      <c r="E55" s="19"/>
      <c r="F55" s="22" t="s">
        <v>15</v>
      </c>
      <c r="G55" s="23" t="str">
        <f>VLOOKUP(L55,'[1]LEDEN'!A:E,3,FALSE)</f>
        <v>OS</v>
      </c>
      <c r="H55" s="23"/>
      <c r="I55" s="22"/>
      <c r="J55" s="22"/>
      <c r="K55" s="22"/>
      <c r="L55" s="24">
        <v>4693</v>
      </c>
    </row>
    <row r="57" spans="6:12" ht="12.75">
      <c r="F57" s="25" t="s">
        <v>16</v>
      </c>
      <c r="G57" s="25" t="s">
        <v>17</v>
      </c>
      <c r="H57" s="25">
        <v>2.3</v>
      </c>
      <c r="I57" s="25" t="s">
        <v>18</v>
      </c>
      <c r="J57" s="26" t="s">
        <v>19</v>
      </c>
      <c r="K57" s="25" t="s">
        <v>20</v>
      </c>
      <c r="L57" s="25" t="s">
        <v>21</v>
      </c>
    </row>
    <row r="58" spans="2:14" ht="12.75">
      <c r="B58" s="27">
        <v>1</v>
      </c>
      <c r="C58" s="28" t="str">
        <f>VLOOKUP(N58,'[1]LEDEN'!A:E,2,FALSE)</f>
        <v>SPOORMANS Roger</v>
      </c>
      <c r="D58" s="29"/>
      <c r="E58" s="29"/>
      <c r="F58" s="27">
        <v>2</v>
      </c>
      <c r="G58" s="27"/>
      <c r="H58" s="27">
        <v>42</v>
      </c>
      <c r="I58" s="27">
        <v>49</v>
      </c>
      <c r="J58" s="30">
        <f aca="true" t="shared" si="4" ref="J58:J64">ROUNDDOWN(H58/I58,3)</f>
        <v>0.857</v>
      </c>
      <c r="K58" s="27">
        <v>4</v>
      </c>
      <c r="L58" s="31"/>
      <c r="N58">
        <v>8885</v>
      </c>
    </row>
    <row r="59" spans="2:14" ht="12.75">
      <c r="B59" s="27">
        <v>2</v>
      </c>
      <c r="C59" s="28" t="str">
        <f>VLOOKUP(N59,'[1]LEDEN'!A:E,2,FALSE)</f>
        <v>DE BAERE Eddy</v>
      </c>
      <c r="D59" s="29"/>
      <c r="E59" s="29"/>
      <c r="F59" s="27">
        <v>2</v>
      </c>
      <c r="G59" s="27"/>
      <c r="H59" s="27">
        <v>42</v>
      </c>
      <c r="I59" s="27">
        <v>43</v>
      </c>
      <c r="J59" s="30">
        <f t="shared" si="4"/>
        <v>0.976</v>
      </c>
      <c r="K59" s="27">
        <v>7</v>
      </c>
      <c r="L59" s="57">
        <v>1</v>
      </c>
      <c r="N59">
        <v>4071</v>
      </c>
    </row>
    <row r="60" spans="2:14" ht="12.75">
      <c r="B60" s="27">
        <v>3</v>
      </c>
      <c r="C60" s="28" t="str">
        <f>VLOOKUP(N60,'[1]LEDEN'!A:E,2,FALSE)</f>
        <v>TRATSAERT Daniel</v>
      </c>
      <c r="D60" s="29"/>
      <c r="E60" s="29"/>
      <c r="F60" s="27">
        <v>1</v>
      </c>
      <c r="G60" s="27"/>
      <c r="H60" s="27">
        <v>42</v>
      </c>
      <c r="I60" s="27">
        <v>50</v>
      </c>
      <c r="J60" s="30">
        <f t="shared" si="4"/>
        <v>0.84</v>
      </c>
      <c r="K60" s="27">
        <v>4</v>
      </c>
      <c r="L60" s="57"/>
      <c r="N60">
        <v>4269</v>
      </c>
    </row>
    <row r="61" spans="2:14" ht="12.75">
      <c r="B61" s="27">
        <v>4</v>
      </c>
      <c r="C61" s="28" t="str">
        <f>VLOOKUP(N61,'[1]LEDEN'!A:E,2,FALSE)</f>
        <v>CONSTANT Geert</v>
      </c>
      <c r="D61" s="29"/>
      <c r="E61" s="29"/>
      <c r="F61" s="27">
        <v>2</v>
      </c>
      <c r="G61" s="27"/>
      <c r="H61" s="27">
        <v>42</v>
      </c>
      <c r="I61" s="27">
        <v>61</v>
      </c>
      <c r="J61" s="30">
        <f t="shared" si="4"/>
        <v>0.688</v>
      </c>
      <c r="K61" s="27">
        <v>3</v>
      </c>
      <c r="L61" s="57"/>
      <c r="N61">
        <v>4180</v>
      </c>
    </row>
    <row r="62" spans="2:12" ht="12.75" customHeight="1" hidden="1">
      <c r="B62" s="27">
        <v>4</v>
      </c>
      <c r="C62" s="28" t="e">
        <f>VLOOKUP(N62,'[1]LEDEN'!A:E,2,FALSE)</f>
        <v>#N/A</v>
      </c>
      <c r="D62" s="29"/>
      <c r="E62" s="29"/>
      <c r="F62" s="27"/>
      <c r="G62" s="27"/>
      <c r="H62" s="27">
        <f>G62*0.9082</f>
        <v>0</v>
      </c>
      <c r="I62" s="27"/>
      <c r="J62" s="30" t="e">
        <f t="shared" si="4"/>
        <v>#DIV/0!</v>
      </c>
      <c r="K62" s="27"/>
      <c r="L62" s="57"/>
    </row>
    <row r="63" spans="2:12" ht="12.75" customHeight="1" hidden="1">
      <c r="B63" s="27">
        <v>5</v>
      </c>
      <c r="C63" s="28" t="e">
        <f>VLOOKUP(N63,'[1]LEDEN'!A:E,2,FALSE)</f>
        <v>#N/A</v>
      </c>
      <c r="D63" s="29"/>
      <c r="E63" s="29"/>
      <c r="F63" s="27"/>
      <c r="G63" s="27"/>
      <c r="H63" s="27">
        <f>G63*0.9082</f>
        <v>0</v>
      </c>
      <c r="I63" s="27"/>
      <c r="J63" s="30" t="e">
        <f t="shared" si="4"/>
        <v>#DIV/0!</v>
      </c>
      <c r="K63" s="27"/>
      <c r="L63" s="57"/>
    </row>
    <row r="64" spans="1:12" ht="12.75">
      <c r="A64" s="32"/>
      <c r="B64" s="33"/>
      <c r="C64" s="32"/>
      <c r="D64" s="32"/>
      <c r="E64" s="32" t="s">
        <v>23</v>
      </c>
      <c r="F64" s="35">
        <f>SUM(F58:F63)</f>
        <v>7</v>
      </c>
      <c r="G64" s="35">
        <f>SUM(G58:G63)</f>
        <v>0</v>
      </c>
      <c r="H64" s="35">
        <f>SUM(H58:H63)</f>
        <v>168</v>
      </c>
      <c r="I64" s="35">
        <f>SUM(I58:I63)</f>
        <v>203</v>
      </c>
      <c r="J64" s="36">
        <f t="shared" si="4"/>
        <v>0.827</v>
      </c>
      <c r="K64" s="35">
        <f>MAX(K58:K63)</f>
        <v>7</v>
      </c>
      <c r="L64" s="37"/>
    </row>
    <row r="65" spans="1:12" ht="4.5" customHeight="1" thickBot="1">
      <c r="A65" s="39"/>
      <c r="B65" s="40"/>
      <c r="C65" s="39"/>
      <c r="D65" s="39"/>
      <c r="E65" s="39"/>
      <c r="F65" s="40"/>
      <c r="G65" s="40"/>
      <c r="H65" s="40"/>
      <c r="I65" s="40"/>
      <c r="J65" s="40"/>
      <c r="K65" s="40"/>
      <c r="L65" s="39"/>
    </row>
    <row r="66" ht="6" customHeight="1"/>
    <row r="67" spans="2:13" ht="15">
      <c r="B67" s="41" t="s">
        <v>25</v>
      </c>
      <c r="C67" s="42"/>
      <c r="D67" s="41"/>
      <c r="E67" s="42"/>
      <c r="F67" s="42"/>
      <c r="G67" s="42"/>
      <c r="H67" s="42"/>
      <c r="I67" s="41" t="s">
        <v>26</v>
      </c>
      <c r="J67" s="41"/>
      <c r="K67" s="41"/>
      <c r="L67" s="42"/>
      <c r="M67" s="42"/>
    </row>
    <row r="68" spans="2:13" ht="15">
      <c r="B68" s="43"/>
      <c r="C68" s="42"/>
      <c r="D68" s="43"/>
      <c r="E68" s="42"/>
      <c r="F68" s="42"/>
      <c r="G68" s="42"/>
      <c r="H68" s="42"/>
      <c r="I68" s="41" t="s">
        <v>27</v>
      </c>
      <c r="J68" s="41"/>
      <c r="K68" s="41"/>
      <c r="L68" s="42"/>
      <c r="M68" s="42"/>
    </row>
    <row r="69" spans="2:13" ht="15">
      <c r="B69" s="41" t="s">
        <v>28</v>
      </c>
      <c r="C69" s="42"/>
      <c r="D69" s="43"/>
      <c r="E69" s="44">
        <v>4693</v>
      </c>
      <c r="F69" s="42"/>
      <c r="G69" s="42"/>
      <c r="H69" s="42"/>
      <c r="I69" s="42"/>
      <c r="J69" s="42"/>
      <c r="K69" s="42"/>
      <c r="L69" s="42"/>
      <c r="M69" s="42"/>
    </row>
    <row r="70" spans="2:13" ht="15">
      <c r="B70" s="48" t="s">
        <v>29</v>
      </c>
      <c r="C70" s="49"/>
      <c r="D70" s="50"/>
      <c r="E70" s="42"/>
      <c r="F70" s="42"/>
      <c r="G70" s="42"/>
      <c r="H70" s="42"/>
      <c r="I70" s="42"/>
      <c r="J70" s="42"/>
      <c r="K70" s="42"/>
      <c r="L70" s="42"/>
      <c r="M70" s="42"/>
    </row>
    <row r="71" spans="2:13" ht="12.75">
      <c r="B71" s="45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2:13" ht="12.75">
      <c r="B72" s="45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2:13" ht="15.75">
      <c r="B73" s="45"/>
      <c r="C73" s="51">
        <v>40960</v>
      </c>
      <c r="D73" s="51"/>
      <c r="E73" s="42"/>
      <c r="F73" s="42"/>
      <c r="G73" s="42"/>
      <c r="H73" s="42"/>
      <c r="I73" s="46" t="s">
        <v>30</v>
      </c>
      <c r="J73" s="52" t="s">
        <v>31</v>
      </c>
      <c r="K73" s="52"/>
      <c r="L73" s="52"/>
      <c r="M73" s="52"/>
    </row>
  </sheetData>
  <sheetProtection/>
  <mergeCells count="11">
    <mergeCell ref="L35:L39"/>
    <mergeCell ref="L47:L51"/>
    <mergeCell ref="L59:L63"/>
    <mergeCell ref="B70:D70"/>
    <mergeCell ref="C73:D73"/>
    <mergeCell ref="J73:M73"/>
    <mergeCell ref="C3:D3"/>
    <mergeCell ref="F3:I3"/>
    <mergeCell ref="K3:M3"/>
    <mergeCell ref="L11:L15"/>
    <mergeCell ref="L23:L27"/>
  </mergeCells>
  <printOptions/>
  <pageMargins left="0.3937007874015748" right="0" top="0.5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2012-02-22T15:19:08Z</cp:lastPrinted>
  <dcterms:created xsi:type="dcterms:W3CDTF">2012-02-22T15:16:11Z</dcterms:created>
  <dcterms:modified xsi:type="dcterms:W3CDTF">2012-02-22T15:22:15Z</dcterms:modified>
  <cp:category/>
  <cp:version/>
  <cp:contentType/>
  <cp:contentStatus/>
</cp:coreProperties>
</file>