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istrf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'distrf4'!$A$1:$M$61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<sst xmlns="http://schemas.openxmlformats.org/spreadsheetml/2006/main" count="58" uniqueCount="28">
  <si>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</si>
  <si>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</si>
  <si>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</si>
  <si>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</si>
  <si>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</si>
  <si>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>MATCH</t>
  </si>
  <si>
    <t>datum:</t>
  </si>
  <si>
    <t>Lokaal:</t>
  </si>
  <si>
    <t>OOSTENDSE B.A.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</si>
  <si>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</si>
  <si>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</si>
  <si>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</si>
  <si>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</si>
  <si>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</si>
  <si>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</si>
  <si>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</si>
  <si>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</si>
  <si>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</si>
  <si>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</si>
  <si>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</si>
  <si>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</si>
  <si>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GEW. FINALE : </t>
  </si>
  <si>
    <t>DISTRICT GENT</t>
  </si>
  <si>
    <t>16/17.04.2011</t>
  </si>
  <si>
    <t>DE CLERCK,Jean</t>
  </si>
  <si>
    <t>K.BRUGSE B.C.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</si>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</sst>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9" fillId="33" borderId="10" xfId="58" applyFont="1" applyFill="1" applyBorder="1" applyAlignment="1">
      <alignment vertical="center"/>
      <protection/>
    </xf>
    <xf numFmtId="0" fontId="18" fillId="33" borderId="11" xfId="58" applyFill="1" applyBorder="1" applyAlignment="1">
      <alignment horizontal="center" vertical="center"/>
      <protection/>
    </xf>
    <xf numFmtId="0" fontId="18" fillId="33" borderId="11" xfId="58" applyFill="1" applyBorder="1" applyAlignment="1">
      <alignment vertical="center"/>
      <protection/>
    </xf>
    <xf numFmtId="0" fontId="20" fillId="33" borderId="11" xfId="58" applyFont="1" applyFill="1" applyBorder="1" applyAlignment="1">
      <alignment vertical="center"/>
      <protection/>
    </xf>
    <xf numFmtId="0" fontId="19" fillId="33" borderId="12" xfId="58" applyFont="1" applyFill="1" applyBorder="1" applyAlignment="1">
      <alignment horizontal="right" vertical="center"/>
      <protection/>
    </xf>
    <xf numFmtId="0" fontId="18" fillId="0" borderId="0" xfId="58">
      <alignment/>
      <protection/>
    </xf>
    <xf numFmtId="0" fontId="18" fillId="33" borderId="13" xfId="58" applyFill="1" applyBorder="1" applyAlignment="1">
      <alignment vertical="center"/>
      <protection/>
    </xf>
    <xf numFmtId="0" fontId="18" fillId="33" borderId="0" xfId="58" applyFill="1" applyBorder="1" applyAlignment="1">
      <alignment horizontal="center" vertical="center"/>
      <protection/>
    </xf>
    <xf numFmtId="0" fontId="18" fillId="33" borderId="0" xfId="58" applyFill="1" applyBorder="1" applyAlignment="1">
      <alignment vertical="center"/>
      <protection/>
    </xf>
    <xf numFmtId="0" fontId="21" fillId="33" borderId="0" xfId="58" applyFont="1" applyFill="1" applyBorder="1" applyAlignment="1">
      <alignment vertical="center"/>
      <protection/>
    </xf>
    <xf numFmtId="0" fontId="18" fillId="33" borderId="14" xfId="58" applyFill="1" applyBorder="1" applyAlignment="1">
      <alignment vertical="center"/>
      <protection/>
    </xf>
    <xf numFmtId="15" fontId="21" fillId="33" borderId="0" xfId="58" applyNumberFormat="1" applyFont="1" applyFill="1" applyBorder="1" applyAlignment="1">
      <alignment horizontal="center" vertical="center"/>
      <protection/>
    </xf>
    <xf numFmtId="0" fontId="18" fillId="33" borderId="0" xfId="58" applyFill="1" applyBorder="1" applyAlignment="1">
      <alignment horizontal="left" vertical="center"/>
      <protection/>
    </xf>
    <xf numFmtId="0" fontId="22" fillId="33" borderId="0" xfId="58" applyFont="1" applyFill="1" applyBorder="1" applyAlignment="1">
      <alignment horizontal="left" vertical="center"/>
      <protection/>
    </xf>
    <xf numFmtId="0" fontId="18" fillId="33" borderId="0" xfId="58" applyFont="1" applyFill="1" applyBorder="1" applyAlignment="1">
      <alignment horizontal="right" vertical="center"/>
      <protection/>
    </xf>
    <xf numFmtId="0" fontId="23" fillId="33" borderId="0" xfId="58" applyFont="1" applyFill="1" applyBorder="1" applyAlignment="1">
      <alignment horizontal="left" vertical="center"/>
      <protection/>
    </xf>
    <xf numFmtId="0" fontId="23" fillId="33" borderId="14" xfId="58" applyFont="1" applyFill="1" applyBorder="1" applyAlignment="1">
      <alignment horizontal="left" vertical="center"/>
      <protection/>
    </xf>
    <xf numFmtId="0" fontId="18" fillId="33" borderId="15" xfId="58" applyFill="1" applyBorder="1" applyAlignment="1">
      <alignment vertical="center"/>
      <protection/>
    </xf>
    <xf numFmtId="0" fontId="18" fillId="33" borderId="16" xfId="58" applyFill="1" applyBorder="1" applyAlignment="1">
      <alignment horizontal="center" vertical="center"/>
      <protection/>
    </xf>
    <xf numFmtId="0" fontId="18" fillId="33" borderId="16" xfId="58" applyFill="1" applyBorder="1" applyAlignment="1">
      <alignment vertical="center"/>
      <protection/>
    </xf>
    <xf numFmtId="0" fontId="18" fillId="33" borderId="17" xfId="58" applyFill="1" applyBorder="1" applyAlignment="1">
      <alignment vertical="center"/>
      <protection/>
    </xf>
    <xf numFmtId="0" fontId="18" fillId="0" borderId="0" xfId="58" applyAlignment="1">
      <alignment horizontal="center"/>
      <protection/>
    </xf>
    <xf numFmtId="0" fontId="18" fillId="0" borderId="18" xfId="58" applyBorder="1">
      <alignment/>
      <protection/>
    </xf>
    <xf numFmtId="0" fontId="24" fillId="0" borderId="18" xfId="58" applyFont="1" applyBorder="1">
      <alignment/>
      <protection/>
    </xf>
    <xf numFmtId="0" fontId="24" fillId="0" borderId="18" xfId="58" applyFont="1" applyBorder="1" applyAlignment="1">
      <alignment horizontal="left"/>
      <protection/>
    </xf>
    <xf numFmtId="0" fontId="24" fillId="0" borderId="18" xfId="58" applyFont="1" applyBorder="1" quotePrefix="1">
      <alignment/>
      <protection/>
    </xf>
    <xf numFmtId="0" fontId="25" fillId="33" borderId="19" xfId="58" applyFont="1" applyFill="1" applyBorder="1">
      <alignment/>
      <protection/>
    </xf>
    <xf numFmtId="0" fontId="25" fillId="33" borderId="19" xfId="58" applyFont="1" applyFill="1" applyBorder="1" applyAlignment="1">
      <alignment horizontal="center"/>
      <protection/>
    </xf>
    <xf numFmtId="0" fontId="25" fillId="33" borderId="19" xfId="58" applyFont="1" applyFill="1" applyBorder="1" applyAlignment="1">
      <alignment horizontal="left"/>
      <protection/>
    </xf>
    <xf numFmtId="0" fontId="26" fillId="33" borderId="19" xfId="58" applyFont="1" applyFill="1" applyBorder="1" applyAlignment="1">
      <alignment horizontal="center"/>
      <protection/>
    </xf>
    <xf numFmtId="0" fontId="18" fillId="0" borderId="19" xfId="58" applyBorder="1" applyAlignment="1">
      <alignment horizontal="center"/>
      <protection/>
    </xf>
    <xf numFmtId="0" fontId="18" fillId="0" borderId="20" xfId="58" applyBorder="1">
      <alignment/>
      <protection/>
    </xf>
    <xf numFmtId="0" fontId="18" fillId="0" borderId="21" xfId="58" applyBorder="1">
      <alignment/>
      <protection/>
    </xf>
    <xf numFmtId="164" fontId="18" fillId="0" borderId="19" xfId="58" applyNumberFormat="1" applyBorder="1" applyAlignment="1">
      <alignment horizontal="center"/>
      <protection/>
    </xf>
    <xf numFmtId="0" fontId="18" fillId="0" borderId="22" xfId="58" applyBorder="1">
      <alignment/>
      <protection/>
    </xf>
    <xf numFmtId="0" fontId="27" fillId="0" borderId="23" xfId="58" applyFont="1" applyBorder="1" applyAlignment="1">
      <alignment horizontal="center" vertical="center"/>
      <protection/>
    </xf>
    <xf numFmtId="0" fontId="18" fillId="0" borderId="0" xfId="58" applyBorder="1">
      <alignment/>
      <protection/>
    </xf>
    <xf numFmtId="0" fontId="18" fillId="0" borderId="0" xfId="58" applyBorder="1" applyAlignment="1">
      <alignment horizontal="center"/>
      <protection/>
    </xf>
    <xf numFmtId="0" fontId="28" fillId="0" borderId="19" xfId="58" applyFont="1" applyBorder="1" applyAlignment="1">
      <alignment horizontal="center"/>
      <protection/>
    </xf>
    <xf numFmtId="164" fontId="28" fillId="0" borderId="19" xfId="58" applyNumberFormat="1" applyFont="1" applyBorder="1" applyAlignment="1">
      <alignment horizontal="center"/>
      <protection/>
    </xf>
    <xf numFmtId="0" fontId="18" fillId="0" borderId="24" xfId="58" applyBorder="1">
      <alignment/>
      <protection/>
    </xf>
    <xf numFmtId="2" fontId="18" fillId="0" borderId="0" xfId="58" applyNumberFormat="1">
      <alignment/>
      <protection/>
    </xf>
    <xf numFmtId="0" fontId="18" fillId="0" borderId="25" xfId="58" applyBorder="1">
      <alignment/>
      <protection/>
    </xf>
    <xf numFmtId="0" fontId="18" fillId="0" borderId="25" xfId="58" applyBorder="1" applyAlignment="1">
      <alignment horizontal="center"/>
      <protection/>
    </xf>
    <xf numFmtId="0" fontId="18" fillId="0" borderId="18" xfId="58" applyBorder="1" applyAlignment="1">
      <alignment horizontal="center"/>
      <protection/>
    </xf>
    <xf numFmtId="0" fontId="24" fillId="0" borderId="18" xfId="58" applyFont="1" applyBorder="1" applyAlignment="1">
      <alignment horizontal="center"/>
      <protection/>
    </xf>
    <xf numFmtId="0" fontId="18" fillId="0" borderId="24" xfId="58" applyBorder="1" applyAlignment="1">
      <alignment vertical="center"/>
      <protection/>
    </xf>
    <xf numFmtId="0" fontId="23" fillId="0" borderId="0" xfId="55" applyFont="1">
      <alignment/>
      <protection/>
    </xf>
    <xf numFmtId="0" fontId="18" fillId="0" borderId="0" xfId="55">
      <alignment/>
      <protection/>
    </xf>
    <xf numFmtId="0" fontId="29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 horizontal="left"/>
      <protection/>
    </xf>
    <xf numFmtId="0" fontId="18" fillId="0" borderId="0" xfId="55" applyAlignment="1">
      <alignment/>
      <protection/>
    </xf>
    <xf numFmtId="0" fontId="18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 5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DF_DrBd_MB_10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C54" sqref="C54"/>
    </sheetView>
  </sheetViews>
  <sheetFormatPr defaultColWidth="9.140625" defaultRowHeight="15"/>
  <cols>
    <col min="1" max="1" width="9.57421875" style="6" customWidth="1"/>
    <col min="2" max="2" width="3.140625" style="22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2812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40624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5.25" customHeight="1"/>
    <row r="6" spans="1:12" ht="12.75">
      <c r="A6" s="23" t="s">
        <v>11</v>
      </c>
      <c r="B6" s="24" t="str">
        <f>VLOOKUP(L6,'[1]LEDEN'!A:E,2,FALSE)</f>
        <v>DE CLERCK Jean</v>
      </c>
      <c r="C6" s="23"/>
      <c r="D6" s="23"/>
      <c r="E6" s="23"/>
      <c r="F6" s="23" t="s">
        <v>12</v>
      </c>
      <c r="G6" s="25" t="str">
        <f>VLOOKUP(L6,'[1]LEDEN'!A:E,3,FALSE)</f>
        <v>K.Br</v>
      </c>
      <c r="H6" s="25"/>
      <c r="I6" s="23"/>
      <c r="J6" s="23"/>
      <c r="K6" s="23"/>
      <c r="L6" s="26">
        <v>8669</v>
      </c>
    </row>
    <row r="7" ht="6" customHeight="1"/>
    <row r="8" spans="6:12" ht="12.75">
      <c r="F8" s="27" t="s">
        <v>13</v>
      </c>
      <c r="G8" s="28" t="s">
        <v>14</v>
      </c>
      <c r="H8" s="28"/>
      <c r="I8" s="29" t="s">
        <v>15</v>
      </c>
      <c r="J8" s="30" t="s">
        <v>16</v>
      </c>
      <c r="K8" s="28" t="s">
        <v>17</v>
      </c>
      <c r="L8" s="28" t="s">
        <v>18</v>
      </c>
    </row>
    <row r="9" spans="2:14" ht="15" customHeight="1">
      <c r="B9" s="31">
        <v>1</v>
      </c>
      <c r="C9" s="32" t="str">
        <f>VLOOKUP(N9,'[1]LEDEN'!A:E,2,FALSE)</f>
        <v>PUYSTIENS Stephan</v>
      </c>
      <c r="D9" s="33"/>
      <c r="E9" s="33"/>
      <c r="F9" s="31">
        <v>2</v>
      </c>
      <c r="G9" s="31"/>
      <c r="H9" s="31">
        <v>18</v>
      </c>
      <c r="I9" s="31">
        <v>53</v>
      </c>
      <c r="J9" s="34">
        <f>ROUNDDOWN(H9/I9,3)</f>
        <v>0.339</v>
      </c>
      <c r="K9" s="31">
        <v>3</v>
      </c>
      <c r="L9" s="35"/>
      <c r="N9" s="6">
        <v>5900</v>
      </c>
    </row>
    <row r="10" spans="2:14" ht="15" customHeight="1">
      <c r="B10" s="31">
        <v>2</v>
      </c>
      <c r="C10" s="32" t="str">
        <f>VLOOKUP(N10,'[1]LEDEN'!A:E,2,FALSE)</f>
        <v>MAES Jozef</v>
      </c>
      <c r="D10" s="33"/>
      <c r="E10" s="33"/>
      <c r="F10" s="31">
        <v>2</v>
      </c>
      <c r="G10" s="31"/>
      <c r="H10" s="31">
        <v>18</v>
      </c>
      <c r="I10" s="31">
        <v>36</v>
      </c>
      <c r="J10" s="34">
        <f>ROUNDDOWN(H10/I10,3)</f>
        <v>0.5</v>
      </c>
      <c r="K10" s="31">
        <v>4</v>
      </c>
      <c r="L10" s="36">
        <v>1</v>
      </c>
      <c r="N10" s="6">
        <v>8296</v>
      </c>
    </row>
    <row r="11" spans="2:14" ht="15" customHeight="1">
      <c r="B11" s="31">
        <v>3</v>
      </c>
      <c r="C11" s="32" t="str">
        <f>VLOOKUP(N11,'[1]LEDEN'!A:E,2,FALSE)</f>
        <v>BRISSINCK Danny</v>
      </c>
      <c r="D11" s="33"/>
      <c r="E11" s="33"/>
      <c r="F11" s="31">
        <v>2</v>
      </c>
      <c r="G11" s="31"/>
      <c r="H11" s="31">
        <v>18</v>
      </c>
      <c r="I11" s="31">
        <v>85</v>
      </c>
      <c r="J11" s="34">
        <f>ROUNDDOWN(H11/I11,3)</f>
        <v>0.211</v>
      </c>
      <c r="K11" s="31">
        <v>1</v>
      </c>
      <c r="L11" s="36"/>
      <c r="N11" s="6">
        <v>4249</v>
      </c>
    </row>
    <row r="12" spans="2:12" ht="15" customHeight="1" hidden="1">
      <c r="B12" s="31">
        <v>5</v>
      </c>
      <c r="C12" s="32" t="e">
        <f>VLOOKUP(N12,'[1]LEDEN'!A:E,2,FALSE)</f>
        <v>#N/A</v>
      </c>
      <c r="D12" s="33"/>
      <c r="E12" s="33"/>
      <c r="F12" s="31"/>
      <c r="G12" s="31"/>
      <c r="H12" s="31">
        <f>G12/8*7</f>
        <v>0</v>
      </c>
      <c r="I12" s="31"/>
      <c r="J12" s="34" t="e">
        <f>ROUNDDOWN(H12/I12,3)</f>
        <v>#DIV/0!</v>
      </c>
      <c r="K12" s="31"/>
      <c r="L12" s="36"/>
    </row>
    <row r="13" spans="1:13" ht="15" customHeight="1">
      <c r="A13" s="37"/>
      <c r="B13" s="38"/>
      <c r="C13" s="37" t="s">
        <v>19</v>
      </c>
      <c r="D13" s="37"/>
      <c r="E13" s="37" t="s">
        <v>20</v>
      </c>
      <c r="F13" s="39">
        <f>SUM(F9:F12)</f>
        <v>6</v>
      </c>
      <c r="G13" s="39">
        <f>SUM(G9:G12)</f>
        <v>0</v>
      </c>
      <c r="H13" s="39">
        <f>SUM(H9:H12)</f>
        <v>54</v>
      </c>
      <c r="I13" s="39">
        <f>SUM(I9:I12)</f>
        <v>174</v>
      </c>
      <c r="J13" s="40">
        <f>ROUNDDOWN(H13/I13,3)</f>
        <v>0.31</v>
      </c>
      <c r="K13" s="39">
        <f>MAX(K9:K12)</f>
        <v>4</v>
      </c>
      <c r="L13" s="41"/>
      <c r="M13" s="42"/>
    </row>
    <row r="14" spans="1:12" ht="8.25" customHeight="1" thickBot="1">
      <c r="A14" s="43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ht="7.5" customHeight="1"/>
    <row r="16" spans="1:12" ht="12.75">
      <c r="A16" s="23" t="s">
        <v>11</v>
      </c>
      <c r="B16" s="24" t="str">
        <f>VLOOKUP(L16,'[1]LEDEN'!A:E,2,FALSE)</f>
        <v>MAES Jozef</v>
      </c>
      <c r="C16" s="23"/>
      <c r="D16" s="23"/>
      <c r="E16" s="23"/>
      <c r="F16" s="23" t="s">
        <v>12</v>
      </c>
      <c r="G16" s="25" t="str">
        <f>VLOOKUP(L16,'[1]LEDEN'!A:E,3,FALSE)</f>
        <v>OBA</v>
      </c>
      <c r="H16" s="25"/>
      <c r="I16" s="23"/>
      <c r="J16" s="23"/>
      <c r="K16" s="23"/>
      <c r="L16" s="26">
        <v>8296</v>
      </c>
    </row>
    <row r="17" ht="6" customHeight="1"/>
    <row r="18" spans="6:12" ht="12.75">
      <c r="F18" s="27" t="s">
        <v>13</v>
      </c>
      <c r="G18" s="28" t="s">
        <v>14</v>
      </c>
      <c r="H18" s="28"/>
      <c r="I18" s="29" t="s">
        <v>15</v>
      </c>
      <c r="J18" s="30" t="s">
        <v>16</v>
      </c>
      <c r="K18" s="28" t="s">
        <v>17</v>
      </c>
      <c r="L18" s="28" t="s">
        <v>18</v>
      </c>
    </row>
    <row r="19" spans="2:14" ht="12.75">
      <c r="B19" s="31">
        <v>1</v>
      </c>
      <c r="C19" s="32" t="str">
        <f>VLOOKUP(N19,'[1]LEDEN'!A:E,2,FALSE)</f>
        <v>BRISSINCK Danny</v>
      </c>
      <c r="D19" s="33"/>
      <c r="E19" s="33"/>
      <c r="F19" s="31">
        <v>0</v>
      </c>
      <c r="G19" s="31"/>
      <c r="H19" s="31">
        <v>9</v>
      </c>
      <c r="I19" s="31">
        <v>53</v>
      </c>
      <c r="J19" s="34">
        <f>ROUNDDOWN(H19/I19,3)</f>
        <v>0.169</v>
      </c>
      <c r="K19" s="31">
        <v>2</v>
      </c>
      <c r="L19" s="35"/>
      <c r="N19" s="6">
        <v>4249</v>
      </c>
    </row>
    <row r="20" spans="2:14" ht="12.75">
      <c r="B20" s="31">
        <v>2</v>
      </c>
      <c r="C20" s="32" t="str">
        <f>VLOOKUP(N20,'[1]LEDEN'!A:E,2,FALSE)</f>
        <v>DE CLERCK Jean</v>
      </c>
      <c r="D20" s="33"/>
      <c r="E20" s="33"/>
      <c r="F20" s="31">
        <v>0</v>
      </c>
      <c r="G20" s="31"/>
      <c r="H20" s="31">
        <v>12</v>
      </c>
      <c r="I20" s="31">
        <v>36</v>
      </c>
      <c r="J20" s="34">
        <f>ROUNDDOWN(H20/I20,3)</f>
        <v>0.333</v>
      </c>
      <c r="K20" s="31">
        <v>2</v>
      </c>
      <c r="L20" s="36">
        <v>4</v>
      </c>
      <c r="N20" s="6">
        <v>8669</v>
      </c>
    </row>
    <row r="21" spans="2:14" ht="12.75">
      <c r="B21" s="31">
        <v>3</v>
      </c>
      <c r="C21" s="32" t="str">
        <f>VLOOKUP(N21,'[1]LEDEN'!A:E,2,FALSE)</f>
        <v>PUYSTIENS Stephan</v>
      </c>
      <c r="D21" s="33"/>
      <c r="E21" s="33"/>
      <c r="F21" s="31">
        <v>0</v>
      </c>
      <c r="G21" s="31"/>
      <c r="H21" s="31">
        <v>10</v>
      </c>
      <c r="I21" s="31">
        <v>49</v>
      </c>
      <c r="J21" s="34">
        <f>ROUNDDOWN(H21/I21,3)</f>
        <v>0.204</v>
      </c>
      <c r="K21" s="31">
        <v>2</v>
      </c>
      <c r="L21" s="36"/>
      <c r="N21" s="6">
        <v>5900</v>
      </c>
    </row>
    <row r="22" spans="2:12" ht="12.75" customHeight="1" hidden="1">
      <c r="B22" s="31"/>
      <c r="C22" s="32" t="e">
        <f>VLOOKUP(N22,'[1]LEDEN'!A:E,2,FALSE)</f>
        <v>#N/A</v>
      </c>
      <c r="D22" s="33"/>
      <c r="E22" s="33"/>
      <c r="F22" s="31"/>
      <c r="G22" s="31"/>
      <c r="H22" s="31">
        <f>G22/8*7</f>
        <v>0</v>
      </c>
      <c r="I22" s="31"/>
      <c r="J22" s="34" t="e">
        <f>ROUNDDOWN(H22/I22,3)</f>
        <v>#DIV/0!</v>
      </c>
      <c r="K22" s="31"/>
      <c r="L22" s="36"/>
    </row>
    <row r="23" spans="1:12" ht="12.75">
      <c r="A23" s="37"/>
      <c r="B23" s="38"/>
      <c r="C23" s="37" t="s">
        <v>19</v>
      </c>
      <c r="D23" s="37"/>
      <c r="E23" s="37" t="s">
        <v>20</v>
      </c>
      <c r="F23" s="39">
        <f>SUM(F19:F22)</f>
        <v>0</v>
      </c>
      <c r="G23" s="39">
        <f>SUM(G19:G22)</f>
        <v>0</v>
      </c>
      <c r="H23" s="39">
        <f>SUM(H19:H22)</f>
        <v>31</v>
      </c>
      <c r="I23" s="39">
        <f>SUM(I19:I22)</f>
        <v>138</v>
      </c>
      <c r="J23" s="40">
        <f>ROUNDDOWN(H23/I23,3)</f>
        <v>0.224</v>
      </c>
      <c r="K23" s="39">
        <f>MAX(K19:K22)</f>
        <v>2</v>
      </c>
      <c r="L23" s="41"/>
    </row>
    <row r="24" spans="1:12" ht="7.5" customHeight="1" thickBot="1">
      <c r="A24" s="43"/>
      <c r="B24" s="44"/>
      <c r="C24" s="43"/>
      <c r="D24" s="43"/>
      <c r="E24" s="43"/>
      <c r="F24" s="44"/>
      <c r="G24" s="44"/>
      <c r="H24" s="44"/>
      <c r="I24" s="44"/>
      <c r="J24" s="44"/>
      <c r="K24" s="44"/>
      <c r="L24" s="43"/>
    </row>
    <row r="25" spans="6:11" ht="3.75" customHeight="1">
      <c r="F25" s="22"/>
      <c r="G25" s="22"/>
      <c r="H25" s="22"/>
      <c r="I25" s="22"/>
      <c r="J25" s="22"/>
      <c r="K25" s="22"/>
    </row>
    <row r="26" spans="1:12" ht="12.75">
      <c r="A26" s="23" t="s">
        <v>11</v>
      </c>
      <c r="B26" s="24" t="str">
        <f>VLOOKUP(L26,'[1]LEDEN'!A:E,2,FALSE)</f>
        <v>BRISSINCK Danny</v>
      </c>
      <c r="C26" s="23"/>
      <c r="D26" s="23"/>
      <c r="E26" s="23"/>
      <c r="F26" s="45" t="s">
        <v>12</v>
      </c>
      <c r="G26" s="46" t="str">
        <f>VLOOKUP(L26,'[1]LEDEN'!A:E,3,FALSE)</f>
        <v>OBA</v>
      </c>
      <c r="H26" s="46"/>
      <c r="I26" s="45"/>
      <c r="J26" s="45"/>
      <c r="K26" s="45"/>
      <c r="L26" s="26">
        <v>4249</v>
      </c>
    </row>
    <row r="27" spans="6:11" ht="7.5" customHeight="1">
      <c r="F27" s="22"/>
      <c r="G27" s="22"/>
      <c r="H27" s="22"/>
      <c r="I27" s="22"/>
      <c r="J27" s="22"/>
      <c r="K27" s="22"/>
    </row>
    <row r="28" spans="6:12" ht="12.75">
      <c r="F28" s="28" t="s">
        <v>13</v>
      </c>
      <c r="G28" s="28" t="s">
        <v>14</v>
      </c>
      <c r="H28" s="28"/>
      <c r="I28" s="28" t="s">
        <v>15</v>
      </c>
      <c r="J28" s="30" t="s">
        <v>16</v>
      </c>
      <c r="K28" s="28" t="s">
        <v>17</v>
      </c>
      <c r="L28" s="28" t="s">
        <v>18</v>
      </c>
    </row>
    <row r="29" spans="2:14" ht="12.75">
      <c r="B29" s="31">
        <v>1</v>
      </c>
      <c r="C29" s="32" t="str">
        <f>VLOOKUP(N29,'[1]LEDEN'!A:E,2,FALSE)</f>
        <v>MAES Jozef</v>
      </c>
      <c r="D29" s="33"/>
      <c r="E29" s="33"/>
      <c r="F29" s="31">
        <v>2</v>
      </c>
      <c r="G29" s="31"/>
      <c r="H29" s="31">
        <v>18</v>
      </c>
      <c r="I29" s="31">
        <v>53</v>
      </c>
      <c r="J29" s="34">
        <f>ROUNDDOWN(H29/I29,3)</f>
        <v>0.339</v>
      </c>
      <c r="K29" s="31">
        <v>3</v>
      </c>
      <c r="L29" s="35"/>
      <c r="N29" s="6">
        <v>8296</v>
      </c>
    </row>
    <row r="30" spans="2:14" ht="12.75">
      <c r="B30" s="31">
        <v>2</v>
      </c>
      <c r="C30" s="32" t="str">
        <f>VLOOKUP(N30,'[1]LEDEN'!A:E,2,FALSE)</f>
        <v>PUYSTIENS Stephan</v>
      </c>
      <c r="D30" s="33"/>
      <c r="E30" s="33"/>
      <c r="F30" s="31">
        <v>2</v>
      </c>
      <c r="G30" s="31"/>
      <c r="H30" s="31">
        <v>18</v>
      </c>
      <c r="I30" s="31">
        <v>56</v>
      </c>
      <c r="J30" s="34">
        <f>ROUNDDOWN(H30/I30,3)</f>
        <v>0.321</v>
      </c>
      <c r="K30" s="31">
        <v>2</v>
      </c>
      <c r="L30" s="36">
        <v>2</v>
      </c>
      <c r="N30" s="6">
        <v>5900</v>
      </c>
    </row>
    <row r="31" spans="2:14" ht="12.75">
      <c r="B31" s="31">
        <v>3</v>
      </c>
      <c r="C31" s="32" t="str">
        <f>VLOOKUP(N31,'[1]LEDEN'!A:E,2,FALSE)</f>
        <v>DE CLERCK Jean</v>
      </c>
      <c r="D31" s="33"/>
      <c r="E31" s="33"/>
      <c r="F31" s="31">
        <v>0</v>
      </c>
      <c r="G31" s="31"/>
      <c r="H31" s="31">
        <v>16</v>
      </c>
      <c r="I31" s="31">
        <v>85</v>
      </c>
      <c r="J31" s="34">
        <f>ROUNDDOWN(H31/I31,3)</f>
        <v>0.188</v>
      </c>
      <c r="K31" s="31">
        <v>3</v>
      </c>
      <c r="L31" s="36"/>
      <c r="N31" s="6">
        <v>8669</v>
      </c>
    </row>
    <row r="32" spans="2:12" ht="12.75" customHeight="1" hidden="1">
      <c r="B32" s="31">
        <v>5</v>
      </c>
      <c r="C32" s="32" t="e">
        <f>VLOOKUP(N32,'[1]LEDEN'!A:E,2,FALSE)</f>
        <v>#N/A</v>
      </c>
      <c r="D32" s="33"/>
      <c r="E32" s="33"/>
      <c r="F32" s="31"/>
      <c r="G32" s="31"/>
      <c r="H32" s="31">
        <f>G32/8*7</f>
        <v>0</v>
      </c>
      <c r="I32" s="31"/>
      <c r="J32" s="34" t="e">
        <f>ROUNDDOWN(H32/I32,3)</f>
        <v>#DIV/0!</v>
      </c>
      <c r="K32" s="31"/>
      <c r="L32" s="36"/>
    </row>
    <row r="33" spans="1:12" ht="12.75">
      <c r="A33" s="37"/>
      <c r="B33" s="38"/>
      <c r="C33" s="37" t="s">
        <v>19</v>
      </c>
      <c r="D33" s="37"/>
      <c r="E33" s="37" t="s">
        <v>20</v>
      </c>
      <c r="F33" s="39">
        <f>SUM(F29:F32)</f>
        <v>4</v>
      </c>
      <c r="G33" s="39">
        <f>SUM(G29:G32)</f>
        <v>0</v>
      </c>
      <c r="H33" s="39">
        <f>SUM(H29:H32)</f>
        <v>52</v>
      </c>
      <c r="I33" s="39">
        <f>SUM(I29:I32)</f>
        <v>194</v>
      </c>
      <c r="J33" s="40">
        <f>ROUNDDOWN(H33/I33,3)</f>
        <v>0.268</v>
      </c>
      <c r="K33" s="39">
        <f>MAX(K29:K32)</f>
        <v>3</v>
      </c>
      <c r="L33" s="41"/>
    </row>
    <row r="34" spans="1:12" ht="6.75" customHeight="1" thickBot="1">
      <c r="A34" s="43"/>
      <c r="B34" s="44"/>
      <c r="C34" s="43"/>
      <c r="D34" s="43"/>
      <c r="E34" s="43"/>
      <c r="F34" s="44"/>
      <c r="G34" s="44"/>
      <c r="H34" s="44"/>
      <c r="I34" s="44"/>
      <c r="J34" s="44"/>
      <c r="K34" s="44"/>
      <c r="L34" s="43"/>
    </row>
    <row r="35" spans="6:11" ht="6" customHeight="1">
      <c r="F35" s="22"/>
      <c r="G35" s="22"/>
      <c r="H35" s="22"/>
      <c r="I35" s="22"/>
      <c r="J35" s="22"/>
      <c r="K35" s="22"/>
    </row>
    <row r="36" spans="1:12" ht="13.5" customHeight="1">
      <c r="A36" s="23" t="s">
        <v>11</v>
      </c>
      <c r="B36" s="24" t="str">
        <f>VLOOKUP(L36,'[1]LEDEN'!A:E,2,FALSE)</f>
        <v>PUYSTIENS Stephan</v>
      </c>
      <c r="C36" s="23"/>
      <c r="D36" s="23"/>
      <c r="E36" s="23"/>
      <c r="F36" s="45" t="s">
        <v>12</v>
      </c>
      <c r="G36" s="46" t="str">
        <f>VLOOKUP(L36,'[1]LEDEN'!A:E,3,FALSE)</f>
        <v>OBA</v>
      </c>
      <c r="H36" s="46"/>
      <c r="I36" s="45"/>
      <c r="J36" s="45"/>
      <c r="K36" s="45"/>
      <c r="L36" s="26">
        <v>5900</v>
      </c>
    </row>
    <row r="37" spans="6:11" ht="12.75">
      <c r="F37" s="22"/>
      <c r="G37" s="22"/>
      <c r="H37" s="22"/>
      <c r="I37" s="22"/>
      <c r="J37" s="22"/>
      <c r="K37" s="22"/>
    </row>
    <row r="38" spans="6:12" ht="12.75">
      <c r="F38" s="28" t="s">
        <v>13</v>
      </c>
      <c r="G38" s="28" t="s">
        <v>14</v>
      </c>
      <c r="H38" s="28"/>
      <c r="I38" s="28" t="s">
        <v>15</v>
      </c>
      <c r="J38" s="30" t="s">
        <v>16</v>
      </c>
      <c r="K38" s="28" t="s">
        <v>17</v>
      </c>
      <c r="L38" s="28" t="s">
        <v>18</v>
      </c>
    </row>
    <row r="39" spans="2:14" ht="12.75">
      <c r="B39" s="31">
        <v>1</v>
      </c>
      <c r="C39" s="32" t="str">
        <f>VLOOKUP(N39,'[1]LEDEN'!A:E,2,FALSE)</f>
        <v>DE CLERCK Jean</v>
      </c>
      <c r="D39" s="33"/>
      <c r="E39" s="33"/>
      <c r="F39" s="31">
        <v>0</v>
      </c>
      <c r="G39" s="31"/>
      <c r="H39" s="31">
        <v>16</v>
      </c>
      <c r="I39" s="31">
        <v>53</v>
      </c>
      <c r="J39" s="34">
        <f>ROUNDDOWN(H39/I39,3)</f>
        <v>0.301</v>
      </c>
      <c r="K39" s="31">
        <v>3</v>
      </c>
      <c r="L39" s="35"/>
      <c r="N39" s="6">
        <v>8669</v>
      </c>
    </row>
    <row r="40" spans="2:14" ht="12.75">
      <c r="B40" s="31">
        <v>2</v>
      </c>
      <c r="C40" s="32" t="str">
        <f>VLOOKUP(N40,'[1]LEDEN'!A:E,2,FALSE)</f>
        <v>BRISSINCK Danny</v>
      </c>
      <c r="D40" s="33"/>
      <c r="E40" s="33"/>
      <c r="F40" s="31">
        <v>0</v>
      </c>
      <c r="G40" s="31"/>
      <c r="H40" s="31">
        <v>10</v>
      </c>
      <c r="I40" s="31">
        <v>56</v>
      </c>
      <c r="J40" s="34">
        <f>ROUNDDOWN(H40/I40,3)</f>
        <v>0.178</v>
      </c>
      <c r="K40" s="31">
        <v>2</v>
      </c>
      <c r="L40" s="36">
        <v>3</v>
      </c>
      <c r="N40" s="6">
        <v>4249</v>
      </c>
    </row>
    <row r="41" spans="2:14" ht="12.75">
      <c r="B41" s="31">
        <v>3</v>
      </c>
      <c r="C41" s="32" t="str">
        <f>VLOOKUP(N41,'[1]LEDEN'!A:E,2,FALSE)</f>
        <v>MAES Jozef</v>
      </c>
      <c r="D41" s="33"/>
      <c r="E41" s="33"/>
      <c r="F41" s="31">
        <v>2</v>
      </c>
      <c r="G41" s="31"/>
      <c r="H41" s="31">
        <v>18</v>
      </c>
      <c r="I41" s="31">
        <v>49</v>
      </c>
      <c r="J41" s="34">
        <f>ROUNDDOWN(H41/I41,3)</f>
        <v>0.367</v>
      </c>
      <c r="K41" s="31">
        <v>3</v>
      </c>
      <c r="L41" s="36"/>
      <c r="N41" s="6">
        <v>8296</v>
      </c>
    </row>
    <row r="42" spans="2:12" ht="12.75" hidden="1">
      <c r="B42" s="31">
        <v>5</v>
      </c>
      <c r="C42" s="32" t="e">
        <f>VLOOKUP(N42,'[1]LEDEN'!A:E,2,FALSE)</f>
        <v>#N/A</v>
      </c>
      <c r="D42" s="33"/>
      <c r="E42" s="33"/>
      <c r="F42" s="31"/>
      <c r="G42" s="31"/>
      <c r="H42" s="31">
        <f>G42/8*7</f>
        <v>0</v>
      </c>
      <c r="I42" s="31"/>
      <c r="J42" s="34" t="e">
        <f>ROUNDDOWN(H42/I42,3)</f>
        <v>#DIV/0!</v>
      </c>
      <c r="K42" s="31"/>
      <c r="L42" s="36"/>
    </row>
    <row r="43" spans="1:12" ht="12.75">
      <c r="A43" s="37"/>
      <c r="B43" s="38"/>
      <c r="C43" s="37" t="s">
        <v>19</v>
      </c>
      <c r="D43" s="37"/>
      <c r="E43" s="37" t="s">
        <v>20</v>
      </c>
      <c r="F43" s="39">
        <f>SUM(F39:F42)</f>
        <v>2</v>
      </c>
      <c r="G43" s="39">
        <f>SUM(G39:G42)</f>
        <v>0</v>
      </c>
      <c r="H43" s="39">
        <f>SUM(H39:H42)</f>
        <v>44</v>
      </c>
      <c r="I43" s="39">
        <f>SUM(I39:I42)</f>
        <v>158</v>
      </c>
      <c r="J43" s="40">
        <f>ROUNDDOWN(H43/I43,3)</f>
        <v>0.278</v>
      </c>
      <c r="K43" s="39">
        <f>MAX(K39:K42)</f>
        <v>3</v>
      </c>
      <c r="L43" s="47"/>
    </row>
    <row r="44" spans="1:12" ht="4.5" customHeight="1" thickBot="1">
      <c r="A44" s="43"/>
      <c r="B44" s="44"/>
      <c r="C44" s="43"/>
      <c r="D44" s="43"/>
      <c r="E44" s="43"/>
      <c r="F44" s="44"/>
      <c r="G44" s="44"/>
      <c r="H44" s="44"/>
      <c r="I44" s="44"/>
      <c r="J44" s="44"/>
      <c r="K44" s="44"/>
      <c r="L44" s="43"/>
    </row>
    <row r="45" spans="6:11" ht="6" customHeight="1">
      <c r="F45" s="22"/>
      <c r="G45" s="22"/>
      <c r="H45" s="22"/>
      <c r="I45" s="22"/>
      <c r="J45" s="22"/>
      <c r="K45" s="22"/>
    </row>
    <row r="47" spans="2:13" ht="15">
      <c r="B47" s="48" t="s">
        <v>21</v>
      </c>
      <c r="C47" s="49"/>
      <c r="D47" s="48"/>
      <c r="E47" s="49"/>
      <c r="F47" s="49"/>
      <c r="G47" s="49"/>
      <c r="H47" s="49"/>
      <c r="I47" s="48" t="s">
        <v>22</v>
      </c>
      <c r="J47" s="48"/>
      <c r="K47" s="48"/>
      <c r="L47" s="49"/>
      <c r="M47" s="49"/>
    </row>
    <row r="48" spans="2:13" ht="15">
      <c r="B48" s="50"/>
      <c r="C48" s="49"/>
      <c r="D48" s="50"/>
      <c r="E48" s="49"/>
      <c r="F48" s="49"/>
      <c r="G48" s="49"/>
      <c r="H48" s="49"/>
      <c r="I48" s="48" t="s">
        <v>23</v>
      </c>
      <c r="J48" s="48"/>
      <c r="K48" s="48"/>
      <c r="L48" s="49"/>
      <c r="M48" s="49"/>
    </row>
    <row r="49" spans="2:13" ht="15">
      <c r="B49" s="48" t="s">
        <v>24</v>
      </c>
      <c r="C49" s="49"/>
      <c r="D49" s="50"/>
      <c r="E49" s="51">
        <v>8669</v>
      </c>
      <c r="F49" s="49"/>
      <c r="G49" s="49"/>
      <c r="H49" s="49"/>
      <c r="I49" s="49"/>
      <c r="J49" s="49"/>
      <c r="K49" s="49"/>
      <c r="L49" s="49"/>
      <c r="M49" s="49"/>
    </row>
    <row r="50" spans="2:13" ht="15">
      <c r="B50" s="52" t="s">
        <v>25</v>
      </c>
      <c r="C50" s="53"/>
      <c r="D50" s="54"/>
      <c r="E50" s="49"/>
      <c r="F50" s="49"/>
      <c r="G50" s="49"/>
      <c r="H50" s="49"/>
      <c r="I50" s="49"/>
      <c r="J50" s="49"/>
      <c r="K50" s="49"/>
      <c r="L50" s="49"/>
      <c r="M50" s="49"/>
    </row>
    <row r="51" spans="2:13" ht="12.75">
      <c r="B51" s="5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2:13" ht="12.75">
      <c r="B52" s="5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2:13" ht="15.75">
      <c r="B53" s="55"/>
      <c r="C53" s="56">
        <v>40624</v>
      </c>
      <c r="D53" s="56"/>
      <c r="E53" s="49"/>
      <c r="F53" s="49"/>
      <c r="G53" s="49"/>
      <c r="H53" s="49"/>
      <c r="I53" s="57" t="s">
        <v>26</v>
      </c>
      <c r="J53" s="58" t="s">
        <v>27</v>
      </c>
      <c r="K53" s="58"/>
      <c r="L53" s="58"/>
      <c r="M53" s="58"/>
    </row>
  </sheetData>
  <sheetProtection/>
  <mergeCells count="10">
    <mergeCell ref="L40:L42"/>
    <mergeCell ref="B50:D50"/>
    <mergeCell ref="C53:D53"/>
    <mergeCell ref="J53:M53"/>
    <mergeCell ref="C3:D3"/>
    <mergeCell ref="F3:I3"/>
    <mergeCell ref="K3:M3"/>
    <mergeCell ref="L10:L12"/>
    <mergeCell ref="L20:L22"/>
    <mergeCell ref="L30:L32"/>
  </mergeCells>
  <printOptions/>
  <pageMargins left="0.24" right="0" top="0.9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2011-03-23T07:26:14Z</cp:lastPrinted>
  <dcterms:created xsi:type="dcterms:W3CDTF">2011-03-23T07:25:16Z</dcterms:created>
  <dcterms:modified xsi:type="dcterms:W3CDTF">2011-03-23T07:26:20Z</dcterms:modified>
  <cp:category/>
  <cp:version/>
  <cp:contentType/>
  <cp:contentStatus/>
</cp:coreProperties>
</file>