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60" activeTab="1"/>
  </bookViews>
  <sheets>
    <sheet name="PLOEGUITSLAG" sheetId="1" r:id="rId1"/>
    <sheet name="INDI UITSLAG" sheetId="2" r:id="rId2"/>
    <sheet name="leden" sheetId="3" r:id="rId3"/>
    <sheet name="Blad1" sheetId="4" r:id="rId4"/>
  </sheets>
  <definedNames>
    <definedName name="_xlnm.Print_Area" localSheetId="1">'INDI UITSLAG'!$A$9:$K$139</definedName>
    <definedName name="_xlnm.Print_Area" localSheetId="0">'PLOEGUITSLAG'!$A$1:$Q$58</definedName>
  </definedNames>
  <calcPr fullCalcOnLoad="1"/>
</workbook>
</file>

<file path=xl/sharedStrings.xml><?xml version="1.0" encoding="utf-8"?>
<sst xmlns="http://schemas.openxmlformats.org/spreadsheetml/2006/main" count="249" uniqueCount="45">
  <si>
    <t xml:space="preserve">Speler/joueur: </t>
  </si>
  <si>
    <t>Caram:</t>
  </si>
  <si>
    <t>Beur/repr</t>
  </si>
  <si>
    <t>Gem/moy</t>
  </si>
  <si>
    <t>Serie</t>
  </si>
  <si>
    <t>%</t>
  </si>
  <si>
    <t>Tot.</t>
  </si>
  <si>
    <t>mp/pm</t>
  </si>
  <si>
    <t>Lic.nr:</t>
  </si>
  <si>
    <t/>
  </si>
  <si>
    <t>Gemiddelde</t>
  </si>
  <si>
    <t xml:space="preserve">  </t>
  </si>
  <si>
    <t xml:space="preserve">   </t>
  </si>
  <si>
    <t xml:space="preserve"> </t>
  </si>
  <si>
    <t>wedp</t>
  </si>
  <si>
    <t>plaats</t>
  </si>
  <si>
    <t>OMP - PDR</t>
  </si>
  <si>
    <t>SPORTLEIDING</t>
  </si>
  <si>
    <t xml:space="preserve">GEWEST - REGION : BEIDE VLAANDEREN </t>
  </si>
  <si>
    <t>KON. BELGISCHE BILJARTBOND - FEDERATION  ROYALE BELGE DE BILLARD</t>
  </si>
  <si>
    <t>GEWEST - REGION : BEIDE VLAANDEREN</t>
  </si>
  <si>
    <t>KON. BELGISCHE BILJARTBOND - FED. ROYALE BELGE DE BILLARD</t>
  </si>
  <si>
    <t>Albert Verbeken</t>
  </si>
  <si>
    <t>GEWESTELIJKE AFKAMPING BEKER DER GEWESTEN 3BANDEN KB</t>
  </si>
  <si>
    <t xml:space="preserve">       11 mei 2019</t>
  </si>
  <si>
    <t xml:space="preserve">      in </t>
  </si>
  <si>
    <t xml:space="preserve"> KON. BRUGSE BC </t>
  </si>
  <si>
    <t xml:space="preserve">AFKAMPING BDG 3BANDEN KB </t>
  </si>
  <si>
    <t>11 mei 2019 in KON. BRUGSE BC</t>
  </si>
  <si>
    <t>VAN ACKER Johan</t>
  </si>
  <si>
    <t>STRYPENS Lucien</t>
  </si>
  <si>
    <t>DE COOMAN Marcel</t>
  </si>
  <si>
    <t>CAUDRON Danny</t>
  </si>
  <si>
    <t>CAUDRON Bjorn</t>
  </si>
  <si>
    <t>RAES Freddy</t>
  </si>
  <si>
    <t>SEYS Herbert</t>
  </si>
  <si>
    <t>SCHOE Henk</t>
  </si>
  <si>
    <t>SEYS Norbert</t>
  </si>
  <si>
    <t>VERMEULEN Johan</t>
  </si>
  <si>
    <t>SOENENS Joël</t>
  </si>
  <si>
    <t>CALLIAUW Ludo</t>
  </si>
  <si>
    <t>K.BC ARGOS-WESTVELD</t>
  </si>
  <si>
    <t>BC ' OSKE</t>
  </si>
  <si>
    <t>K.BC  METRO</t>
  </si>
  <si>
    <t xml:space="preserve">KON. BRUGSE BC 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</si>
</sst>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MS Sans Serif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13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b/>
      <sz val="9"/>
      <color indexed="30"/>
      <name val="Arial"/>
      <family val="2"/>
    </font>
    <font>
      <sz val="8"/>
      <color indexed="40"/>
      <name val="Arial"/>
      <family val="2"/>
    </font>
    <font>
      <b/>
      <sz val="8"/>
      <color indexed="40"/>
      <name val="Arial"/>
      <family val="2"/>
    </font>
    <font>
      <sz val="10"/>
      <color indexed="10"/>
      <name val="Arial"/>
      <family val="2"/>
    </font>
    <font>
      <b/>
      <sz val="8"/>
      <name val="Calibri"/>
      <family val="2"/>
    </font>
    <font>
      <b/>
      <sz val="16"/>
      <color indexed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b/>
      <sz val="9"/>
      <color rgb="FF0070C0"/>
      <name val="Arial"/>
      <family val="2"/>
    </font>
    <font>
      <sz val="8"/>
      <color rgb="FF00B0F0"/>
      <name val="Arial"/>
      <family val="2"/>
    </font>
    <font>
      <b/>
      <sz val="8"/>
      <color rgb="FF00B0F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/>
      <right/>
      <top/>
      <bottom style="hair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hair"/>
      <right style="hair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dotted"/>
      <top style="medium"/>
      <bottom style="medium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dotted"/>
      <top style="hair"/>
      <bottom style="medium">
        <color theme="0" tint="-0.2499399930238723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dotted"/>
      <top style="medium">
        <color theme="0" tint="-0.2499399930238723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20" borderId="0" xfId="0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 locked="0"/>
    </xf>
    <xf numFmtId="0" fontId="0" fillId="0" borderId="10" xfId="0" applyFill="1" applyBorder="1" applyAlignment="1" applyProtection="1">
      <alignment horizontal="center"/>
      <protection hidden="1" locked="0"/>
    </xf>
    <xf numFmtId="0" fontId="0" fillId="0" borderId="11" xfId="0" applyFill="1" applyBorder="1" applyAlignment="1" applyProtection="1">
      <alignment horizontal="center"/>
      <protection hidden="1" locked="0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 locked="0"/>
    </xf>
    <xf numFmtId="0" fontId="0" fillId="0" borderId="12" xfId="0" applyFill="1" applyBorder="1" applyAlignment="1" applyProtection="1">
      <alignment horizontal="center"/>
      <protection hidden="1" locked="0"/>
    </xf>
    <xf numFmtId="0" fontId="0" fillId="0" borderId="13" xfId="0" applyFill="1" applyBorder="1" applyAlignment="1" applyProtection="1">
      <alignment horizontal="center"/>
      <protection hidden="1" locked="0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/>
      <protection hidden="1" locked="0"/>
    </xf>
    <xf numFmtId="0" fontId="0" fillId="0" borderId="14" xfId="0" applyFill="1" applyBorder="1" applyAlignment="1" applyProtection="1">
      <alignment horizontal="center"/>
      <protection hidden="1" locked="0"/>
    </xf>
    <xf numFmtId="0" fontId="0" fillId="0" borderId="15" xfId="0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32" fillId="0" borderId="16" xfId="0" applyFont="1" applyBorder="1" applyAlignment="1" applyProtection="1">
      <alignment/>
      <protection hidden="1"/>
    </xf>
    <xf numFmtId="172" fontId="0" fillId="0" borderId="16" xfId="0" applyNumberFormat="1" applyBorder="1" applyAlignment="1" applyProtection="1">
      <alignment/>
      <protection hidden="1"/>
    </xf>
    <xf numFmtId="0" fontId="31" fillId="0" borderId="16" xfId="0" applyFont="1" applyBorder="1" applyAlignment="1" applyProtection="1">
      <alignment horizontal="right"/>
      <protection hidden="1"/>
    </xf>
    <xf numFmtId="0" fontId="31" fillId="0" borderId="16" xfId="0" applyFont="1" applyBorder="1" applyAlignment="1" applyProtection="1">
      <alignment horizontal="center"/>
      <protection hidden="1"/>
    </xf>
    <xf numFmtId="0" fontId="33" fillId="0" borderId="17" xfId="0" applyFont="1" applyFill="1" applyBorder="1" applyAlignment="1" applyProtection="1">
      <alignment horizontal="center"/>
      <protection hidden="1"/>
    </xf>
    <xf numFmtId="0" fontId="33" fillId="0" borderId="17" xfId="0" applyFont="1" applyFill="1" applyBorder="1" applyAlignment="1" applyProtection="1" quotePrefix="1">
      <alignment horizontal="center"/>
      <protection hidden="1"/>
    </xf>
    <xf numFmtId="172" fontId="33" fillId="0" borderId="18" xfId="0" applyNumberFormat="1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172" fontId="0" fillId="0" borderId="26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28" fillId="0" borderId="18" xfId="0" applyFont="1" applyBorder="1" applyAlignment="1" applyProtection="1">
      <alignment horizontal="center"/>
      <protection hidden="1"/>
    </xf>
    <xf numFmtId="172" fontId="0" fillId="0" borderId="0" xfId="0" applyNumberFormat="1" applyBorder="1" applyAlignment="1" applyProtection="1">
      <alignment/>
      <protection hidden="1"/>
    </xf>
    <xf numFmtId="172" fontId="33" fillId="0" borderId="17" xfId="0" applyNumberFormat="1" applyFont="1" applyFill="1" applyBorder="1" applyAlignment="1" applyProtection="1">
      <alignment horizontal="center"/>
      <protection hidden="1"/>
    </xf>
    <xf numFmtId="172" fontId="28" fillId="0" borderId="18" xfId="0" applyNumberFormat="1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/>
      <protection hidden="1"/>
    </xf>
    <xf numFmtId="0" fontId="0" fillId="0" borderId="28" xfId="0" applyFont="1" applyBorder="1" applyAlignment="1" applyProtection="1">
      <alignment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0" fillId="0" borderId="26" xfId="0" applyFont="1" applyBorder="1" applyAlignment="1" applyProtection="1">
      <alignment/>
      <protection hidden="1"/>
    </xf>
    <xf numFmtId="0" fontId="0" fillId="0" borderId="28" xfId="0" applyFont="1" applyFill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28" fillId="0" borderId="0" xfId="0" applyFont="1" applyBorder="1" applyAlignment="1" applyProtection="1">
      <alignment horizontal="center"/>
      <protection hidden="1"/>
    </xf>
    <xf numFmtId="172" fontId="28" fillId="0" borderId="0" xfId="0" applyNumberFormat="1" applyFont="1" applyBorder="1" applyAlignment="1" applyProtection="1">
      <alignment horizontal="center"/>
      <protection hidden="1"/>
    </xf>
    <xf numFmtId="10" fontId="28" fillId="0" borderId="0" xfId="0" applyNumberFormat="1" applyFont="1" applyBorder="1" applyAlignment="1" applyProtection="1">
      <alignment/>
      <protection hidden="1"/>
    </xf>
    <xf numFmtId="0" fontId="28" fillId="0" borderId="29" xfId="0" applyFont="1" applyFill="1" applyBorder="1" applyAlignment="1" applyProtection="1">
      <alignment horizontal="center"/>
      <protection hidden="1"/>
    </xf>
    <xf numFmtId="0" fontId="28" fillId="0" borderId="30" xfId="0" applyFont="1" applyFill="1" applyBorder="1" applyAlignment="1" applyProtection="1">
      <alignment horizontal="center"/>
      <protection hidden="1"/>
    </xf>
    <xf numFmtId="0" fontId="28" fillId="0" borderId="31" xfId="0" applyFont="1" applyFill="1" applyBorder="1" applyAlignment="1" applyProtection="1">
      <alignment horizontal="center"/>
      <protection hidden="1"/>
    </xf>
    <xf numFmtId="0" fontId="0" fillId="0" borderId="32" xfId="0" applyFill="1" applyBorder="1" applyAlignment="1" applyProtection="1">
      <alignment horizontal="center"/>
      <protection hidden="1" locked="0"/>
    </xf>
    <xf numFmtId="0" fontId="0" fillId="0" borderId="33" xfId="0" applyFill="1" applyBorder="1" applyAlignment="1" applyProtection="1">
      <alignment horizontal="center"/>
      <protection hidden="1" locked="0"/>
    </xf>
    <xf numFmtId="0" fontId="52" fillId="0" borderId="34" xfId="0" applyFont="1" applyFill="1" applyBorder="1" applyAlignment="1" applyProtection="1">
      <alignment horizontal="center"/>
      <protection hidden="1"/>
    </xf>
    <xf numFmtId="1" fontId="28" fillId="0" borderId="18" xfId="0" applyNumberFormat="1" applyFont="1" applyBorder="1" applyAlignment="1" applyProtection="1">
      <alignment horizontal="center"/>
      <protection hidden="1"/>
    </xf>
    <xf numFmtId="0" fontId="0" fillId="0" borderId="35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 locked="0"/>
    </xf>
    <xf numFmtId="0" fontId="0" fillId="0" borderId="36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1" fontId="0" fillId="0" borderId="40" xfId="0" applyNumberFormat="1" applyBorder="1" applyAlignment="1" applyProtection="1">
      <alignment horizontal="center"/>
      <protection hidden="1"/>
    </xf>
    <xf numFmtId="172" fontId="0" fillId="0" borderId="40" xfId="0" applyNumberFormat="1" applyBorder="1" applyAlignment="1" applyProtection="1">
      <alignment horizontal="center"/>
      <protection hidden="1"/>
    </xf>
    <xf numFmtId="1" fontId="0" fillId="0" borderId="41" xfId="0" applyNumberFormat="1" applyBorder="1" applyAlignment="1" applyProtection="1">
      <alignment horizontal="center"/>
      <protection hidden="1"/>
    </xf>
    <xf numFmtId="172" fontId="0" fillId="0" borderId="41" xfId="0" applyNumberFormat="1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172" fontId="0" fillId="0" borderId="42" xfId="0" applyNumberFormat="1" applyBorder="1" applyAlignment="1" applyProtection="1">
      <alignment horizontal="center"/>
      <protection hidden="1"/>
    </xf>
    <xf numFmtId="172" fontId="0" fillId="0" borderId="43" xfId="0" applyNumberFormat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37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center"/>
      <protection hidden="1"/>
    </xf>
    <xf numFmtId="172" fontId="28" fillId="0" borderId="0" xfId="0" applyNumberFormat="1" applyFont="1" applyFill="1" applyBorder="1" applyAlignment="1" applyProtection="1">
      <alignment horizontal="center"/>
      <protection hidden="1" locked="0"/>
    </xf>
    <xf numFmtId="10" fontId="28" fillId="0" borderId="0" xfId="0" applyNumberFormat="1" applyFont="1" applyBorder="1" applyAlignment="1" applyProtection="1">
      <alignment horizontal="center"/>
      <protection hidden="1"/>
    </xf>
    <xf numFmtId="0" fontId="38" fillId="0" borderId="0" xfId="55" applyFont="1" applyFill="1" applyAlignment="1">
      <alignment horizontal="right"/>
      <protection/>
    </xf>
    <xf numFmtId="0" fontId="0" fillId="0" borderId="0" xfId="55" applyFont="1" applyFill="1" applyAlignment="1">
      <alignment horizontal="left"/>
      <protection/>
    </xf>
    <xf numFmtId="0" fontId="38" fillId="0" borderId="0" xfId="55" applyFont="1" applyFill="1" applyAlignment="1">
      <alignment horizontal="center"/>
      <protection/>
    </xf>
    <xf numFmtId="0" fontId="37" fillId="0" borderId="0" xfId="55">
      <alignment/>
      <protection/>
    </xf>
    <xf numFmtId="0" fontId="38" fillId="0" borderId="0" xfId="55" applyFont="1" applyAlignment="1">
      <alignment horizontal="right"/>
      <protection/>
    </xf>
    <xf numFmtId="0" fontId="0" fillId="0" borderId="0" xfId="55" applyFont="1">
      <alignment/>
      <protection/>
    </xf>
    <xf numFmtId="0" fontId="38" fillId="0" borderId="0" xfId="55" applyFont="1" applyAlignment="1">
      <alignment horizontal="center"/>
      <protection/>
    </xf>
    <xf numFmtId="0" fontId="38" fillId="0" borderId="0" xfId="55" applyFont="1" applyFill="1" applyAlignment="1">
      <alignment horizontal="left"/>
      <protection/>
    </xf>
    <xf numFmtId="0" fontId="35" fillId="0" borderId="0" xfId="55" applyFont="1" applyFill="1" applyAlignment="1">
      <alignment horizontal="left"/>
      <protection/>
    </xf>
    <xf numFmtId="0" fontId="35" fillId="0" borderId="0" xfId="55" applyFont="1" applyFill="1" applyAlignment="1">
      <alignment horizontal="center"/>
      <protection/>
    </xf>
    <xf numFmtId="0" fontId="53" fillId="0" borderId="0" xfId="55" applyFont="1" applyFill="1" applyAlignment="1">
      <alignment horizontal="center"/>
      <protection/>
    </xf>
    <xf numFmtId="0" fontId="35" fillId="0" borderId="0" xfId="55" applyFont="1" applyAlignment="1">
      <alignment horizontal="center"/>
      <protection/>
    </xf>
    <xf numFmtId="0" fontId="54" fillId="0" borderId="0" xfId="55" applyFont="1" applyFill="1" applyAlignment="1">
      <alignment horizontal="center"/>
      <protection/>
    </xf>
    <xf numFmtId="0" fontId="53" fillId="0" borderId="0" xfId="55" applyFont="1">
      <alignment/>
      <protection/>
    </xf>
    <xf numFmtId="0" fontId="55" fillId="0" borderId="0" xfId="55" applyFont="1" applyFill="1" applyAlignment="1">
      <alignment horizontal="center"/>
      <protection/>
    </xf>
    <xf numFmtId="0" fontId="39" fillId="0" borderId="0" xfId="55" applyFont="1" applyFill="1" applyAlignment="1">
      <alignment horizontal="left"/>
      <protection/>
    </xf>
    <xf numFmtId="0" fontId="38" fillId="0" borderId="0" xfId="55" applyFont="1" applyFill="1" applyAlignment="1">
      <alignment horizontal="left"/>
      <protection/>
    </xf>
    <xf numFmtId="0" fontId="0" fillId="0" borderId="0" xfId="55" applyFont="1" applyAlignment="1">
      <alignment horizontal="center"/>
      <protection/>
    </xf>
    <xf numFmtId="0" fontId="27" fillId="0" borderId="0" xfId="55" applyFont="1" applyFill="1" applyAlignment="1">
      <alignment horizontal="center"/>
      <protection/>
    </xf>
    <xf numFmtId="0" fontId="35" fillId="0" borderId="0" xfId="55" applyNumberFormat="1" applyFont="1" applyAlignment="1">
      <alignment horizontal="right"/>
      <protection/>
    </xf>
    <xf numFmtId="0" fontId="35" fillId="0" borderId="0" xfId="55" applyFont="1">
      <alignment/>
      <protection/>
    </xf>
    <xf numFmtId="0" fontId="55" fillId="0" borderId="0" xfId="55" applyFont="1" applyAlignment="1">
      <alignment horizontal="center"/>
      <protection/>
    </xf>
    <xf numFmtId="0" fontId="35" fillId="0" borderId="0" xfId="55" applyFont="1" applyFill="1" applyAlignment="1">
      <alignment horizontal="right"/>
      <protection/>
    </xf>
    <xf numFmtId="0" fontId="35" fillId="0" borderId="0" xfId="55" applyFont="1" applyAlignment="1">
      <alignment horizontal="right"/>
      <protection/>
    </xf>
    <xf numFmtId="0" fontId="35" fillId="0" borderId="0" xfId="55" applyFont="1" quotePrefix="1">
      <alignment/>
      <protection/>
    </xf>
    <xf numFmtId="0" fontId="53" fillId="0" borderId="0" xfId="55" applyFont="1" applyFill="1" applyAlignment="1">
      <alignment horizontal="left"/>
      <protection/>
    </xf>
    <xf numFmtId="0" fontId="56" fillId="0" borderId="0" xfId="55" applyFont="1" applyFill="1" applyAlignment="1">
      <alignment horizontal="center"/>
      <protection/>
    </xf>
    <xf numFmtId="0" fontId="38" fillId="0" borderId="0" xfId="55" applyFont="1" applyFill="1" applyAlignment="1" quotePrefix="1">
      <alignment horizontal="left"/>
      <protection/>
    </xf>
    <xf numFmtId="0" fontId="38" fillId="0" borderId="0" xfId="55" applyFont="1">
      <alignment/>
      <protection/>
    </xf>
    <xf numFmtId="0" fontId="54" fillId="0" borderId="0" xfId="55" applyFont="1" applyAlignment="1">
      <alignment horizontal="center"/>
      <protection/>
    </xf>
    <xf numFmtId="0" fontId="57" fillId="0" borderId="0" xfId="55" applyFont="1" applyAlignment="1">
      <alignment horizontal="center"/>
      <protection/>
    </xf>
    <xf numFmtId="0" fontId="57" fillId="0" borderId="0" xfId="55" applyFont="1" applyFill="1" applyAlignment="1">
      <alignment horizontal="center"/>
      <protection/>
    </xf>
    <xf numFmtId="0" fontId="58" fillId="0" borderId="0" xfId="55" applyFont="1" applyFill="1" applyAlignment="1">
      <alignment horizontal="center"/>
      <protection/>
    </xf>
    <xf numFmtId="0" fontId="35" fillId="0" borderId="0" xfId="55" applyNumberFormat="1" applyFont="1" applyAlignment="1" quotePrefix="1">
      <alignment horizontal="right"/>
      <protection/>
    </xf>
    <xf numFmtId="0" fontId="53" fillId="0" borderId="0" xfId="55" applyFont="1" applyAlignment="1">
      <alignment horizontal="right"/>
      <protection/>
    </xf>
    <xf numFmtId="0" fontId="35" fillId="0" borderId="0" xfId="55" applyFont="1" applyFill="1" applyAlignment="1">
      <alignment/>
      <protection/>
    </xf>
    <xf numFmtId="0" fontId="54" fillId="0" borderId="0" xfId="55" applyFont="1" applyFill="1" applyAlignment="1">
      <alignment/>
      <protection/>
    </xf>
    <xf numFmtId="0" fontId="38" fillId="0" borderId="0" xfId="55" applyFont="1" applyFill="1" applyBorder="1" applyAlignment="1">
      <alignment horizontal="right"/>
      <protection/>
    </xf>
    <xf numFmtId="0" fontId="38" fillId="0" borderId="0" xfId="55" applyFont="1" applyFill="1" applyBorder="1" applyAlignment="1">
      <alignment horizontal="left"/>
      <protection/>
    </xf>
    <xf numFmtId="0" fontId="0" fillId="0" borderId="44" xfId="0" applyFont="1" applyFill="1" applyBorder="1" applyAlignment="1" applyProtection="1">
      <alignment/>
      <protection hidden="1"/>
    </xf>
    <xf numFmtId="0" fontId="0" fillId="0" borderId="32" xfId="0" applyFill="1" applyBorder="1" applyAlignment="1" applyProtection="1">
      <alignment horizontal="center"/>
      <protection hidden="1"/>
    </xf>
    <xf numFmtId="0" fontId="0" fillId="0" borderId="45" xfId="0" applyFont="1" applyFill="1" applyBorder="1" applyAlignment="1" applyProtection="1">
      <alignment/>
      <protection hidden="1"/>
    </xf>
    <xf numFmtId="0" fontId="0" fillId="0" borderId="46" xfId="0" applyFill="1" applyBorder="1" applyAlignment="1" applyProtection="1">
      <alignment horizontal="center"/>
      <protection hidden="1"/>
    </xf>
    <xf numFmtId="1" fontId="0" fillId="0" borderId="17" xfId="0" applyNumberFormat="1" applyBorder="1" applyAlignment="1" applyProtection="1">
      <alignment horizontal="center"/>
      <protection hidden="1"/>
    </xf>
    <xf numFmtId="1" fontId="0" fillId="0" borderId="47" xfId="0" applyNumberFormat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/>
      <protection hidden="1"/>
    </xf>
    <xf numFmtId="0" fontId="0" fillId="0" borderId="49" xfId="0" applyFont="1" applyBorder="1" applyAlignment="1" applyProtection="1">
      <alignment/>
      <protection hidden="1"/>
    </xf>
    <xf numFmtId="0" fontId="0" fillId="0" borderId="0" xfId="0" applyAlignment="1">
      <alignment horizontal="left"/>
    </xf>
    <xf numFmtId="0" fontId="30" fillId="0" borderId="50" xfId="0" applyFont="1" applyBorder="1" applyAlignment="1">
      <alignment horizontal="center"/>
    </xf>
    <xf numFmtId="0" fontId="30" fillId="20" borderId="18" xfId="0" applyFont="1" applyFill="1" applyBorder="1" applyAlignment="1" applyProtection="1">
      <alignment horizontal="center"/>
      <protection hidden="1"/>
    </xf>
    <xf numFmtId="0" fontId="19" fillId="24" borderId="51" xfId="0" applyFont="1" applyFill="1" applyBorder="1" applyAlignment="1" applyProtection="1">
      <alignment/>
      <protection hidden="1"/>
    </xf>
    <xf numFmtId="0" fontId="20" fillId="24" borderId="0" xfId="0" applyFont="1" applyFill="1" applyBorder="1" applyAlignment="1" applyProtection="1">
      <alignment horizontal="center"/>
      <protection hidden="1"/>
    </xf>
    <xf numFmtId="0" fontId="20" fillId="24" borderId="0" xfId="0" applyFont="1" applyFill="1" applyBorder="1" applyAlignment="1" applyProtection="1">
      <alignment/>
      <protection hidden="1"/>
    </xf>
    <xf numFmtId="0" fontId="19" fillId="24" borderId="0" xfId="0" applyFont="1" applyFill="1" applyBorder="1" applyAlignment="1" applyProtection="1">
      <alignment/>
      <protection hidden="1"/>
    </xf>
    <xf numFmtId="0" fontId="20" fillId="24" borderId="52" xfId="0" applyFont="1" applyFill="1" applyBorder="1" applyAlignment="1" applyProtection="1">
      <alignment/>
      <protection hidden="1"/>
    </xf>
    <xf numFmtId="0" fontId="25" fillId="24" borderId="53" xfId="0" applyFont="1" applyFill="1" applyBorder="1" applyAlignment="1" applyProtection="1">
      <alignment/>
      <protection hidden="1"/>
    </xf>
    <xf numFmtId="0" fontId="0" fillId="24" borderId="51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52" xfId="0" applyFill="1" applyBorder="1" applyAlignment="1">
      <alignment/>
    </xf>
    <xf numFmtId="0" fontId="0" fillId="24" borderId="54" xfId="0" applyFill="1" applyBorder="1" applyAlignment="1" applyProtection="1">
      <alignment/>
      <protection hidden="1"/>
    </xf>
    <xf numFmtId="0" fontId="0" fillId="24" borderId="53" xfId="0" applyFill="1" applyBorder="1" applyAlignment="1" applyProtection="1">
      <alignment/>
      <protection hidden="1"/>
    </xf>
    <xf numFmtId="0" fontId="41" fillId="0" borderId="0" xfId="55" applyFont="1" applyFill="1" applyAlignment="1">
      <alignment horizontal="right"/>
      <protection/>
    </xf>
    <xf numFmtId="0" fontId="41" fillId="0" borderId="0" xfId="55" applyFont="1" applyFill="1" applyAlignment="1">
      <alignment horizontal="left"/>
      <protection/>
    </xf>
    <xf numFmtId="0" fontId="21" fillId="0" borderId="0" xfId="55" applyFont="1" applyFill="1" applyAlignment="1">
      <alignment horizontal="left"/>
      <protection/>
    </xf>
    <xf numFmtId="0" fontId="41" fillId="0" borderId="0" xfId="55" applyFont="1" applyFill="1" applyAlignment="1">
      <alignment horizontal="center"/>
      <protection/>
    </xf>
    <xf numFmtId="0" fontId="41" fillId="0" borderId="0" xfId="55" applyFont="1" applyAlignment="1">
      <alignment horizontal="right"/>
      <protection/>
    </xf>
    <xf numFmtId="0" fontId="41" fillId="0" borderId="0" xfId="55" applyFont="1">
      <alignment/>
      <protection/>
    </xf>
    <xf numFmtId="0" fontId="21" fillId="0" borderId="0" xfId="55" applyFont="1">
      <alignment/>
      <protection/>
    </xf>
    <xf numFmtId="0" fontId="41" fillId="0" borderId="0" xfId="55" applyFont="1" applyAlignment="1">
      <alignment horizontal="center"/>
      <protection/>
    </xf>
    <xf numFmtId="0" fontId="30" fillId="0" borderId="28" xfId="0" applyFont="1" applyBorder="1" applyAlignment="1">
      <alignment horizontal="center"/>
    </xf>
    <xf numFmtId="0" fontId="27" fillId="0" borderId="55" xfId="0" applyFont="1" applyFill="1" applyBorder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59" fillId="0" borderId="16" xfId="0" applyFont="1" applyBorder="1" applyAlignment="1" applyProtection="1">
      <alignment/>
      <protection hidden="1"/>
    </xf>
    <xf numFmtId="0" fontId="59" fillId="0" borderId="16" xfId="0" applyFont="1" applyBorder="1" applyAlignment="1" applyProtection="1">
      <alignment horizontal="center"/>
      <protection hidden="1"/>
    </xf>
    <xf numFmtId="2" fontId="0" fillId="0" borderId="40" xfId="0" applyNumberFormat="1" applyBorder="1" applyAlignment="1" applyProtection="1">
      <alignment horizontal="center"/>
      <protection hidden="1"/>
    </xf>
    <xf numFmtId="2" fontId="0" fillId="0" borderId="41" xfId="0" applyNumberFormat="1" applyBorder="1" applyAlignment="1" applyProtection="1">
      <alignment horizontal="center"/>
      <protection hidden="1"/>
    </xf>
    <xf numFmtId="2" fontId="0" fillId="0" borderId="47" xfId="0" applyNumberForma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2" fillId="0" borderId="56" xfId="0" applyFont="1" applyFill="1" applyBorder="1" applyAlignment="1" applyProtection="1">
      <alignment horizontal="center"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6" fillId="0" borderId="57" xfId="0" applyFont="1" applyFill="1" applyBorder="1" applyAlignment="1" applyProtection="1">
      <alignment horizontal="center" vertical="center"/>
      <protection hidden="1"/>
    </xf>
    <xf numFmtId="0" fontId="26" fillId="0" borderId="58" xfId="0" applyFont="1" applyFill="1" applyBorder="1" applyAlignment="1" applyProtection="1">
      <alignment horizontal="center" vertical="center"/>
      <protection hidden="1"/>
    </xf>
    <xf numFmtId="0" fontId="35" fillId="0" borderId="36" xfId="0" applyFont="1" applyFill="1" applyBorder="1" applyAlignment="1" applyProtection="1">
      <alignment/>
      <protection hidden="1"/>
    </xf>
    <xf numFmtId="0" fontId="27" fillId="0" borderId="36" xfId="0" applyFont="1" applyFill="1" applyBorder="1" applyAlignment="1" applyProtection="1">
      <alignment/>
      <protection hidden="1"/>
    </xf>
    <xf numFmtId="0" fontId="27" fillId="0" borderId="45" xfId="0" applyFont="1" applyFill="1" applyBorder="1" applyAlignment="1" applyProtection="1">
      <alignment/>
      <protection hidden="1"/>
    </xf>
    <xf numFmtId="9" fontId="35" fillId="0" borderId="32" xfId="0" applyNumberFormat="1" applyFont="1" applyFill="1" applyBorder="1" applyAlignment="1" applyProtection="1">
      <alignment horizontal="center"/>
      <protection hidden="1"/>
    </xf>
    <xf numFmtId="9" fontId="35" fillId="0" borderId="12" xfId="0" applyNumberFormat="1" applyFont="1" applyFill="1" applyBorder="1" applyAlignment="1" applyProtection="1">
      <alignment horizontal="center"/>
      <protection hidden="1"/>
    </xf>
    <xf numFmtId="9" fontId="35" fillId="0" borderId="46" xfId="0" applyNumberFormat="1" applyFont="1" applyFill="1" applyBorder="1" applyAlignment="1" applyProtection="1">
      <alignment horizontal="center"/>
      <protection hidden="1"/>
    </xf>
    <xf numFmtId="9" fontId="42" fillId="0" borderId="30" xfId="0" applyNumberFormat="1" applyFont="1" applyFill="1" applyBorder="1" applyAlignment="1" applyProtection="1">
      <alignment horizontal="center"/>
      <protection hidden="1"/>
    </xf>
    <xf numFmtId="0" fontId="0" fillId="24" borderId="0" xfId="0" applyFill="1" applyBorder="1" applyAlignment="1">
      <alignment horizontal="center"/>
    </xf>
    <xf numFmtId="9" fontId="0" fillId="0" borderId="40" xfId="0" applyNumberFormat="1" applyBorder="1" applyAlignment="1" applyProtection="1">
      <alignment horizontal="center"/>
      <protection hidden="1"/>
    </xf>
    <xf numFmtId="9" fontId="0" fillId="0" borderId="41" xfId="0" applyNumberFormat="1" applyBorder="1" applyAlignment="1" applyProtection="1">
      <alignment horizontal="center"/>
      <protection hidden="1"/>
    </xf>
    <xf numFmtId="9" fontId="0" fillId="0" borderId="42" xfId="0" applyNumberFormat="1" applyBorder="1" applyAlignment="1" applyProtection="1">
      <alignment/>
      <protection hidden="1"/>
    </xf>
    <xf numFmtId="9" fontId="28" fillId="0" borderId="18" xfId="0" applyNumberFormat="1" applyFont="1" applyBorder="1" applyAlignment="1" applyProtection="1">
      <alignment horizontal="center"/>
      <protection hidden="1"/>
    </xf>
    <xf numFmtId="9" fontId="0" fillId="0" borderId="59" xfId="0" applyNumberFormat="1" applyBorder="1" applyAlignment="1" applyProtection="1">
      <alignment/>
      <protection hidden="1"/>
    </xf>
    <xf numFmtId="0" fontId="27" fillId="0" borderId="60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5" borderId="0" xfId="0" applyFill="1" applyAlignment="1" applyProtection="1">
      <alignment horizontal="center"/>
      <protection hidden="1"/>
    </xf>
    <xf numFmtId="0" fontId="29" fillId="25" borderId="56" xfId="0" applyFont="1" applyFill="1" applyBorder="1" applyAlignment="1" applyProtection="1">
      <alignment horizontal="center"/>
      <protection hidden="1"/>
    </xf>
    <xf numFmtId="0" fontId="0" fillId="25" borderId="0" xfId="0" applyFont="1" applyFill="1" applyAlignment="1" applyProtection="1">
      <alignment/>
      <protection hidden="1"/>
    </xf>
    <xf numFmtId="0" fontId="0" fillId="25" borderId="0" xfId="0" applyFill="1" applyBorder="1" applyAlignment="1" applyProtection="1">
      <alignment horizontal="right" vertical="center" indent="2"/>
      <protection hidden="1"/>
    </xf>
    <xf numFmtId="9" fontId="0" fillId="0" borderId="47" xfId="0" applyNumberFormat="1" applyBorder="1" applyAlignment="1" applyProtection="1">
      <alignment horizontal="center"/>
      <protection hidden="1"/>
    </xf>
    <xf numFmtId="9" fontId="0" fillId="0" borderId="61" xfId="0" applyNumberFormat="1" applyBorder="1" applyAlignment="1" applyProtection="1">
      <alignment horizontal="center"/>
      <protection hidden="1"/>
    </xf>
    <xf numFmtId="1" fontId="0" fillId="0" borderId="26" xfId="0" applyNumberFormat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/>
      <protection hidden="1"/>
    </xf>
    <xf numFmtId="0" fontId="52" fillId="0" borderId="0" xfId="0" applyFont="1" applyAlignment="1">
      <alignment horizontal="center"/>
    </xf>
    <xf numFmtId="0" fontId="0" fillId="0" borderId="10" xfId="0" applyFont="1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 horizontal="center"/>
      <protection hidden="1" locked="0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left"/>
      <protection hidden="1"/>
    </xf>
    <xf numFmtId="172" fontId="0" fillId="0" borderId="32" xfId="0" applyNumberFormat="1" applyFill="1" applyBorder="1" applyAlignment="1" applyProtection="1">
      <alignment/>
      <protection hidden="1" locked="0"/>
    </xf>
    <xf numFmtId="172" fontId="0" fillId="0" borderId="12" xfId="0" applyNumberFormat="1" applyFill="1" applyBorder="1" applyAlignment="1" applyProtection="1">
      <alignment/>
      <protection hidden="1" locked="0"/>
    </xf>
    <xf numFmtId="172" fontId="0" fillId="0" borderId="62" xfId="0" applyNumberFormat="1" applyFill="1" applyBorder="1" applyAlignment="1" applyProtection="1">
      <alignment/>
      <protection hidden="1" locked="0"/>
    </xf>
    <xf numFmtId="172" fontId="28" fillId="0" borderId="63" xfId="0" applyNumberFormat="1" applyFont="1" applyFill="1" applyBorder="1" applyAlignment="1" applyProtection="1">
      <alignment/>
      <protection hidden="1" locked="0"/>
    </xf>
    <xf numFmtId="172" fontId="28" fillId="0" borderId="18" xfId="0" applyNumberFormat="1" applyFont="1" applyFill="1" applyBorder="1" applyAlignment="1" applyProtection="1">
      <alignment horizontal="center"/>
      <protection hidden="1" locked="0"/>
    </xf>
    <xf numFmtId="172" fontId="28" fillId="0" borderId="63" xfId="0" applyNumberFormat="1" applyFont="1" applyFill="1" applyBorder="1" applyAlignment="1" applyProtection="1">
      <alignment horizontal="center"/>
      <protection hidden="1" locked="0"/>
    </xf>
    <xf numFmtId="172" fontId="0" fillId="0" borderId="47" xfId="0" applyNumberFormat="1" applyBorder="1" applyAlignment="1" applyProtection="1">
      <alignment horizontal="center"/>
      <protection hidden="1"/>
    </xf>
    <xf numFmtId="9" fontId="50" fillId="0" borderId="30" xfId="0" applyNumberFormat="1" applyFont="1" applyFill="1" applyBorder="1" applyAlignment="1" applyProtection="1">
      <alignment horizontal="center"/>
      <protection hidden="1"/>
    </xf>
    <xf numFmtId="172" fontId="35" fillId="0" borderId="32" xfId="0" applyNumberFormat="1" applyFont="1" applyFill="1" applyBorder="1" applyAlignment="1" applyProtection="1">
      <alignment horizontal="center"/>
      <protection hidden="1" locked="0"/>
    </xf>
    <xf numFmtId="172" fontId="35" fillId="0" borderId="12" xfId="0" applyNumberFormat="1" applyFont="1" applyFill="1" applyBorder="1" applyAlignment="1" applyProtection="1">
      <alignment horizontal="center"/>
      <protection hidden="1" locked="0"/>
    </xf>
    <xf numFmtId="172" fontId="35" fillId="0" borderId="62" xfId="0" applyNumberFormat="1" applyFont="1" applyFill="1" applyBorder="1" applyAlignment="1" applyProtection="1">
      <alignment horizontal="center"/>
      <protection hidden="1" locked="0"/>
    </xf>
    <xf numFmtId="172" fontId="50" fillId="0" borderId="10" xfId="0" applyNumberFormat="1" applyFont="1" applyFill="1" applyBorder="1" applyAlignment="1" applyProtection="1">
      <alignment horizontal="center"/>
      <protection hidden="1" locked="0"/>
    </xf>
    <xf numFmtId="172" fontId="42" fillId="0" borderId="63" xfId="0" applyNumberFormat="1" applyFont="1" applyFill="1" applyBorder="1" applyAlignment="1" applyProtection="1">
      <alignment horizontal="center"/>
      <protection hidden="1" locked="0"/>
    </xf>
    <xf numFmtId="1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29" xfId="0" applyFont="1" applyFill="1" applyBorder="1" applyAlignment="1" applyProtection="1">
      <alignment horizontal="center" vertical="center"/>
      <protection hidden="1"/>
    </xf>
    <xf numFmtId="0" fontId="22" fillId="0" borderId="64" xfId="0" applyFont="1" applyFill="1" applyBorder="1" applyAlignment="1" applyProtection="1">
      <alignment horizontal="center" vertical="center"/>
      <protection hidden="1"/>
    </xf>
    <xf numFmtId="0" fontId="26" fillId="0" borderId="64" xfId="0" applyFont="1" applyFill="1" applyBorder="1" applyAlignment="1" applyProtection="1">
      <alignment horizontal="center" vertical="center"/>
      <protection hidden="1"/>
    </xf>
    <xf numFmtId="0" fontId="26" fillId="0" borderId="65" xfId="0" applyFont="1" applyFill="1" applyBorder="1" applyAlignment="1" applyProtection="1">
      <alignment horizontal="center" vertical="center"/>
      <protection hidden="1"/>
    </xf>
    <xf numFmtId="0" fontId="30" fillId="0" borderId="44" xfId="0" applyFont="1" applyFill="1" applyBorder="1" applyAlignment="1" applyProtection="1">
      <alignment horizontal="center" vertical="center"/>
      <protection hidden="1"/>
    </xf>
    <xf numFmtId="0" fontId="30" fillId="0" borderId="32" xfId="0" applyFont="1" applyFill="1" applyBorder="1" applyAlignment="1" applyProtection="1">
      <alignment horizontal="center" vertical="center"/>
      <protection hidden="1"/>
    </xf>
    <xf numFmtId="0" fontId="30" fillId="0" borderId="63" xfId="0" applyFont="1" applyFill="1" applyBorder="1" applyAlignment="1" applyProtection="1">
      <alignment horizontal="center" vertical="center"/>
      <protection hidden="1"/>
    </xf>
    <xf numFmtId="0" fontId="30" fillId="0" borderId="64" xfId="0" applyFont="1" applyFill="1" applyBorder="1" applyAlignment="1" applyProtection="1">
      <alignment horizontal="center" vertical="center"/>
      <protection hidden="1"/>
    </xf>
    <xf numFmtId="0" fontId="30" fillId="0" borderId="65" xfId="0" applyFont="1" applyFill="1" applyBorder="1" applyAlignment="1" applyProtection="1">
      <alignment horizontal="center" vertical="center"/>
      <protection hidden="1"/>
    </xf>
    <xf numFmtId="0" fontId="22" fillId="0" borderId="65" xfId="0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/>
      <protection hidden="1"/>
    </xf>
    <xf numFmtId="0" fontId="26" fillId="0" borderId="64" xfId="0" applyFont="1" applyFill="1" applyBorder="1" applyAlignment="1" applyProtection="1">
      <alignment horizontal="center"/>
      <protection hidden="1"/>
    </xf>
    <xf numFmtId="0" fontId="24" fillId="24" borderId="66" xfId="0" applyFont="1" applyFill="1" applyBorder="1" applyAlignment="1" applyProtection="1">
      <alignment horizontal="left"/>
      <protection hidden="1"/>
    </xf>
    <xf numFmtId="0" fontId="0" fillId="24" borderId="66" xfId="0" applyFill="1" applyBorder="1" applyAlignment="1" applyProtection="1">
      <alignment horizontal="left"/>
      <protection hidden="1"/>
    </xf>
    <xf numFmtId="0" fontId="22" fillId="24" borderId="66" xfId="0" applyFont="1" applyFill="1" applyBorder="1" applyAlignment="1" applyProtection="1">
      <alignment horizontal="right" indent="1"/>
      <protection hidden="1"/>
    </xf>
    <xf numFmtId="0" fontId="0" fillId="24" borderId="66" xfId="0" applyFont="1" applyFill="1" applyBorder="1" applyAlignment="1" applyProtection="1">
      <alignment horizontal="right" indent="1"/>
      <protection hidden="1"/>
    </xf>
    <xf numFmtId="15" fontId="22" fillId="24" borderId="54" xfId="0" applyNumberFormat="1" applyFont="1" applyFill="1" applyBorder="1" applyAlignment="1" applyProtection="1">
      <alignment horizontal="right"/>
      <protection hidden="1"/>
    </xf>
    <xf numFmtId="15" fontId="22" fillId="24" borderId="66" xfId="0" applyNumberFormat="1" applyFont="1" applyFill="1" applyBorder="1" applyAlignment="1" applyProtection="1">
      <alignment horizontal="right"/>
      <protection hidden="1"/>
    </xf>
    <xf numFmtId="0" fontId="30" fillId="0" borderId="28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9" fontId="36" fillId="0" borderId="28" xfId="0" applyNumberFormat="1" applyFont="1" applyFill="1" applyBorder="1" applyAlignment="1" applyProtection="1">
      <alignment horizontal="center" vertical="center"/>
      <protection hidden="1"/>
    </xf>
    <xf numFmtId="9" fontId="36" fillId="0" borderId="28" xfId="0" applyNumberFormat="1" applyFont="1" applyBorder="1" applyAlignment="1">
      <alignment horizontal="center" vertical="center"/>
    </xf>
    <xf numFmtId="1" fontId="34" fillId="0" borderId="22" xfId="0" applyNumberFormat="1" applyFont="1" applyFill="1" applyBorder="1" applyAlignment="1" applyProtection="1">
      <alignment horizontal="center" vertical="center"/>
      <protection hidden="1"/>
    </xf>
    <xf numFmtId="1" fontId="34" fillId="0" borderId="38" xfId="0" applyNumberFormat="1" applyFont="1" applyFill="1" applyBorder="1" applyAlignment="1" applyProtection="1">
      <alignment horizontal="center" vertical="center"/>
      <protection hidden="1"/>
    </xf>
    <xf numFmtId="1" fontId="34" fillId="0" borderId="67" xfId="0" applyNumberFormat="1" applyFont="1" applyFill="1" applyBorder="1" applyAlignment="1" applyProtection="1">
      <alignment horizontal="center" vertical="center"/>
      <protection hidden="1"/>
    </xf>
    <xf numFmtId="0" fontId="23" fillId="0" borderId="22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0" fontId="23" fillId="0" borderId="68" xfId="0" applyFont="1" applyBorder="1" applyAlignment="1">
      <alignment horizontal="left"/>
    </xf>
    <xf numFmtId="1" fontId="30" fillId="0" borderId="27" xfId="0" applyNumberFormat="1" applyFont="1" applyFill="1" applyBorder="1" applyAlignment="1" applyProtection="1">
      <alignment horizontal="center" vertical="center"/>
      <protection hidden="1"/>
    </xf>
    <xf numFmtId="1" fontId="0" fillId="0" borderId="27" xfId="0" applyNumberFormat="1" applyBorder="1" applyAlignment="1">
      <alignment horizontal="center" vertical="center"/>
    </xf>
    <xf numFmtId="9" fontId="36" fillId="0" borderId="27" xfId="0" applyNumberFormat="1" applyFont="1" applyFill="1" applyBorder="1" applyAlignment="1" applyProtection="1">
      <alignment horizontal="center" vertical="center"/>
      <protection hidden="1"/>
    </xf>
    <xf numFmtId="9" fontId="36" fillId="0" borderId="27" xfId="0" applyNumberFormat="1" applyFont="1" applyBorder="1" applyAlignment="1">
      <alignment horizontal="center" vertical="center"/>
    </xf>
    <xf numFmtId="1" fontId="34" fillId="0" borderId="20" xfId="0" applyNumberFormat="1" applyFont="1" applyFill="1" applyBorder="1" applyAlignment="1" applyProtection="1">
      <alignment horizontal="center" vertical="center"/>
      <protection hidden="1"/>
    </xf>
    <xf numFmtId="1" fontId="34" fillId="0" borderId="37" xfId="0" applyNumberFormat="1" applyFont="1" applyFill="1" applyBorder="1" applyAlignment="1" applyProtection="1">
      <alignment horizontal="center" vertical="center"/>
      <protection hidden="1"/>
    </xf>
    <xf numFmtId="1" fontId="34" fillId="0" borderId="69" xfId="0" applyNumberFormat="1" applyFont="1" applyFill="1" applyBorder="1" applyAlignment="1" applyProtection="1">
      <alignment horizontal="center" vertical="center"/>
      <protection hidden="1"/>
    </xf>
    <xf numFmtId="15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22" xfId="0" applyFont="1" applyBorder="1" applyAlignment="1">
      <alignment horizontal="left"/>
    </xf>
    <xf numFmtId="0" fontId="30" fillId="0" borderId="38" xfId="0" applyFont="1" applyBorder="1" applyAlignment="1">
      <alignment horizontal="left"/>
    </xf>
    <xf numFmtId="0" fontId="30" fillId="0" borderId="68" xfId="0" applyFont="1" applyBorder="1" applyAlignment="1">
      <alignment horizontal="left"/>
    </xf>
    <xf numFmtId="0" fontId="19" fillId="24" borderId="56" xfId="0" applyFont="1" applyFill="1" applyBorder="1" applyAlignment="1" applyProtection="1">
      <alignment horizontal="center"/>
      <protection hidden="1"/>
    </xf>
    <xf numFmtId="0" fontId="19" fillId="24" borderId="57" xfId="0" applyFont="1" applyFill="1" applyBorder="1" applyAlignment="1" applyProtection="1">
      <alignment horizontal="center"/>
      <protection hidden="1"/>
    </xf>
    <xf numFmtId="0" fontId="19" fillId="24" borderId="58" xfId="0" applyFont="1" applyFill="1" applyBorder="1" applyAlignment="1" applyProtection="1">
      <alignment horizontal="center"/>
      <protection hidden="1"/>
    </xf>
    <xf numFmtId="0" fontId="21" fillId="24" borderId="0" xfId="0" applyFont="1" applyFill="1" applyBorder="1" applyAlignment="1">
      <alignment horizontal="center"/>
    </xf>
    <xf numFmtId="0" fontId="22" fillId="24" borderId="51" xfId="0" applyFont="1" applyFill="1" applyBorder="1" applyAlignment="1" applyProtection="1">
      <alignment horizontal="center" vertical="center"/>
      <protection hidden="1"/>
    </xf>
    <xf numFmtId="0" fontId="23" fillId="24" borderId="0" xfId="0" applyFont="1" applyFill="1" applyBorder="1" applyAlignment="1" applyProtection="1">
      <alignment horizontal="center" vertical="center"/>
      <protection hidden="1"/>
    </xf>
    <xf numFmtId="0" fontId="23" fillId="24" borderId="52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0" fillId="0" borderId="66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31" fillId="0" borderId="66" xfId="0" applyFont="1" applyBorder="1" applyAlignment="1" applyProtection="1">
      <alignment horizontal="center" vertical="center"/>
      <protection hidden="1"/>
    </xf>
    <xf numFmtId="0" fontId="26" fillId="7" borderId="0" xfId="0" applyFont="1" applyFill="1" applyAlignment="1" applyProtection="1">
      <alignment horizontal="center"/>
      <protection hidden="1"/>
    </xf>
    <xf numFmtId="0" fontId="23" fillId="7" borderId="0" xfId="0" applyFont="1" applyFill="1" applyAlignment="1" applyProtection="1">
      <alignment horizont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0" fillId="0" borderId="66" xfId="0" applyBorder="1" applyAlignment="1" applyProtection="1">
      <alignment vertical="center"/>
      <protection hidden="1"/>
    </xf>
    <xf numFmtId="0" fontId="26" fillId="24" borderId="56" xfId="0" applyFont="1" applyFill="1" applyBorder="1" applyAlignment="1">
      <alignment horizontal="center"/>
    </xf>
    <xf numFmtId="0" fontId="26" fillId="24" borderId="57" xfId="0" applyFont="1" applyFill="1" applyBorder="1" applyAlignment="1">
      <alignment horizontal="center"/>
    </xf>
    <xf numFmtId="0" fontId="26" fillId="24" borderId="58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/>
    </xf>
    <xf numFmtId="0" fontId="60" fillId="24" borderId="0" xfId="0" applyFont="1" applyFill="1" applyBorder="1" applyAlignment="1">
      <alignment horizontal="center"/>
    </xf>
    <xf numFmtId="0" fontId="34" fillId="24" borderId="66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200025</xdr:rowOff>
    </xdr:from>
    <xdr:to>
      <xdr:col>0</xdr:col>
      <xdr:colOff>685800</xdr:colOff>
      <xdr:row>4</xdr:row>
      <xdr:rowOff>209550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l="44869" t="2400" r="44387" b="2400"/>
        <a:stretch>
          <a:fillRect/>
        </a:stretch>
      </xdr:blipFill>
      <xdr:spPr>
        <a:xfrm>
          <a:off x="171450" y="200025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</xdr:row>
      <xdr:rowOff>38100</xdr:rowOff>
    </xdr:from>
    <xdr:to>
      <xdr:col>16</xdr:col>
      <xdr:colOff>123825</xdr:colOff>
      <xdr:row>4</xdr:row>
      <xdr:rowOff>123825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rcRect l="44869" t="2400" r="44387" b="2400"/>
        <a:stretch>
          <a:fillRect/>
        </a:stretch>
      </xdr:blipFill>
      <xdr:spPr>
        <a:xfrm>
          <a:off x="5734050" y="238125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28575</xdr:rowOff>
    </xdr:from>
    <xdr:to>
      <xdr:col>0</xdr:col>
      <xdr:colOff>542925</xdr:colOff>
      <xdr:row>4</xdr:row>
      <xdr:rowOff>228600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l="44869" t="2400" r="44387" b="2400"/>
        <a:stretch>
          <a:fillRect/>
        </a:stretch>
      </xdr:blipFill>
      <xdr:spPr>
        <a:xfrm>
          <a:off x="123825" y="228600"/>
          <a:ext cx="419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428625</xdr:colOff>
      <xdr:row>4</xdr:row>
      <xdr:rowOff>200025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rcRect l="44869" t="2400" r="44387" b="2400"/>
        <a:stretch>
          <a:fillRect/>
        </a:stretch>
      </xdr:blipFill>
      <xdr:spPr>
        <a:xfrm>
          <a:off x="5353050" y="200025"/>
          <a:ext cx="428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zoomScale="85" zoomScaleNormal="85" zoomScalePageLayoutView="0" workbookViewId="0" topLeftCell="A1">
      <selection activeCell="K51" sqref="K51:L51"/>
    </sheetView>
  </sheetViews>
  <sheetFormatPr defaultColWidth="9.140625" defaultRowHeight="12.75"/>
  <cols>
    <col min="1" max="1" width="17.7109375" style="0" customWidth="1"/>
    <col min="2" max="2" width="3.8515625" style="0" customWidth="1"/>
    <col min="3" max="4" width="4.00390625" style="0" customWidth="1"/>
    <col min="5" max="5" width="5.7109375" style="160" customWidth="1"/>
    <col min="6" max="6" width="2.140625" style="0" customWidth="1"/>
    <col min="7" max="7" width="5.7109375" style="160" customWidth="1"/>
    <col min="8" max="8" width="3.57421875" style="0" customWidth="1"/>
    <col min="9" max="9" width="0.5625" style="0" customWidth="1"/>
    <col min="10" max="10" width="18.28125" style="0" customWidth="1"/>
    <col min="11" max="11" width="3.8515625" style="0" customWidth="1"/>
    <col min="12" max="12" width="4.140625" style="0" customWidth="1"/>
    <col min="13" max="13" width="4.28125" style="0" customWidth="1"/>
    <col min="14" max="14" width="5.57421875" style="0" customWidth="1"/>
    <col min="15" max="15" width="2.421875" style="0" customWidth="1"/>
    <col min="16" max="16" width="6.00390625" style="160" customWidth="1"/>
    <col min="17" max="17" width="2.8515625" style="0" customWidth="1"/>
    <col min="18" max="19" width="9.140625" style="0" hidden="1" customWidth="1"/>
  </cols>
  <sheetData>
    <row r="1" spans="1:17" ht="15.75">
      <c r="A1" s="249" t="s">
        <v>21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1"/>
    </row>
    <row r="2" spans="1:17" ht="7.5" customHeight="1">
      <c r="A2" s="133"/>
      <c r="B2" s="134"/>
      <c r="C2" s="135"/>
      <c r="D2" s="135"/>
      <c r="E2" s="134"/>
      <c r="F2" s="135"/>
      <c r="G2" s="134"/>
      <c r="H2" s="135"/>
      <c r="I2" s="135"/>
      <c r="J2" s="136"/>
      <c r="K2" s="134"/>
      <c r="L2" s="134"/>
      <c r="M2" s="135"/>
      <c r="N2" s="135"/>
      <c r="O2" s="135"/>
      <c r="P2" s="134"/>
      <c r="Q2" s="137"/>
    </row>
    <row r="3" spans="1:17" ht="20.25">
      <c r="A3" s="139"/>
      <c r="B3" s="252" t="s">
        <v>18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140"/>
      <c r="P3" s="172"/>
      <c r="Q3" s="141"/>
    </row>
    <row r="4" spans="1:17" ht="15.75">
      <c r="A4" s="253" t="s">
        <v>23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17" ht="18.75" thickBot="1">
      <c r="A5" s="225" t="s">
        <v>24</v>
      </c>
      <c r="B5" s="226"/>
      <c r="C5" s="226"/>
      <c r="D5" s="226"/>
      <c r="E5" s="226"/>
      <c r="F5" s="226"/>
      <c r="G5" s="223" t="s">
        <v>25</v>
      </c>
      <c r="H5" s="224"/>
      <c r="I5" s="224"/>
      <c r="J5" s="221" t="s">
        <v>26</v>
      </c>
      <c r="K5" s="222"/>
      <c r="L5" s="222"/>
      <c r="M5" s="222"/>
      <c r="N5" s="222"/>
      <c r="O5" s="222"/>
      <c r="P5" s="222"/>
      <c r="Q5" s="138"/>
    </row>
    <row r="6" spans="1:17" ht="13.5" thickBot="1">
      <c r="A6" s="179"/>
      <c r="B6" s="179"/>
      <c r="C6" s="179"/>
      <c r="D6" s="179"/>
      <c r="E6" s="180"/>
      <c r="F6" s="179"/>
      <c r="G6" s="180"/>
      <c r="H6" s="179"/>
      <c r="I6" s="179"/>
      <c r="J6" s="179"/>
      <c r="K6" s="179"/>
      <c r="L6" s="179"/>
      <c r="M6" s="179"/>
      <c r="N6" s="179"/>
      <c r="O6" s="179"/>
      <c r="P6" s="180"/>
      <c r="Q6" s="179"/>
    </row>
    <row r="7" spans="1:22" ht="16.5" thickBot="1">
      <c r="A7" s="209" t="s">
        <v>41</v>
      </c>
      <c r="B7" s="210"/>
      <c r="C7" s="210"/>
      <c r="D7" s="210"/>
      <c r="E7" s="210"/>
      <c r="F7" s="210"/>
      <c r="G7" s="211" t="str">
        <f>IF(F12="","",IF(F12&lt;3,"0",IF(F12=3,"1",IF(F12&gt;3,"2"))))</f>
        <v>2</v>
      </c>
      <c r="H7" s="212"/>
      <c r="I7" s="179"/>
      <c r="J7" s="209" t="s">
        <v>42</v>
      </c>
      <c r="K7" s="210"/>
      <c r="L7" s="210"/>
      <c r="M7" s="210"/>
      <c r="N7" s="210"/>
      <c r="O7" s="210"/>
      <c r="P7" s="211" t="str">
        <f>IF(O12="","",IF(O12&lt;3,"0",IF(O12=3,"1",IF(O12&gt;3,"2"))))</f>
        <v>0</v>
      </c>
      <c r="Q7" s="212"/>
      <c r="V7" s="73"/>
    </row>
    <row r="8" spans="1:17" ht="13.5" thickBot="1">
      <c r="A8" s="219"/>
      <c r="B8" s="219"/>
      <c r="C8" s="219"/>
      <c r="D8" s="219"/>
      <c r="E8" s="219"/>
      <c r="F8" s="219"/>
      <c r="G8" s="219"/>
      <c r="H8" s="219"/>
      <c r="I8" s="179"/>
      <c r="J8" s="219"/>
      <c r="K8" s="219"/>
      <c r="L8" s="219"/>
      <c r="M8" s="219"/>
      <c r="N8" s="219"/>
      <c r="O8" s="219"/>
      <c r="P8" s="219"/>
      <c r="Q8" s="219"/>
    </row>
    <row r="9" spans="1:21" ht="12.75">
      <c r="A9" s="122" t="str">
        <f>VLOOKUP(R9,leden!A:B,2,FALSE)</f>
        <v>VAN ACKER Johan</v>
      </c>
      <c r="B9" s="123">
        <f>VLOOKUP(R9,leden!A:D,4,FALSE)</f>
        <v>34</v>
      </c>
      <c r="C9" s="3">
        <v>19</v>
      </c>
      <c r="D9" s="4">
        <v>50</v>
      </c>
      <c r="E9" s="201">
        <f>ROUNDDOWN(C9/D9,3)</f>
        <v>0.38</v>
      </c>
      <c r="F9" s="54">
        <v>0</v>
      </c>
      <c r="G9" s="168">
        <f>C9/B9</f>
        <v>0.5588235294117647</v>
      </c>
      <c r="H9" s="5">
        <v>4</v>
      </c>
      <c r="I9" s="179"/>
      <c r="J9" s="122" t="str">
        <f>VLOOKUP(S9,leden!A:B,2,FALSE)</f>
        <v>VERMEULEN Johan</v>
      </c>
      <c r="K9" s="2">
        <f>VLOOKUP(S9,leden!A:D,4,FALSE)</f>
        <v>27</v>
      </c>
      <c r="L9" s="189">
        <v>27</v>
      </c>
      <c r="M9" s="4">
        <v>50</v>
      </c>
      <c r="N9" s="193">
        <f>ROUNDDOWN(L9/M9,3)</f>
        <v>0.54</v>
      </c>
      <c r="O9" s="54">
        <f>IF(F9="","",2-F9)</f>
        <v>2</v>
      </c>
      <c r="P9" s="168">
        <f>L9/K9</f>
        <v>1</v>
      </c>
      <c r="Q9" s="5">
        <v>4</v>
      </c>
      <c r="R9">
        <v>6713</v>
      </c>
      <c r="S9">
        <v>7010</v>
      </c>
      <c r="U9" t="s">
        <v>11</v>
      </c>
    </row>
    <row r="10" spans="1:19" ht="13.5" thickBot="1">
      <c r="A10" s="60" t="str">
        <f>VLOOKUP(R10,leden!A:B,2,FALSE)</f>
        <v>STRYPENS Lucien</v>
      </c>
      <c r="B10" s="6">
        <f>VLOOKUP(R10,leden!A:D,4,FALSE)</f>
        <v>27</v>
      </c>
      <c r="C10" s="7">
        <v>27</v>
      </c>
      <c r="D10" s="8">
        <v>44</v>
      </c>
      <c r="E10" s="202">
        <f>ROUNDDOWN(C10/D10,3)</f>
        <v>0.613</v>
      </c>
      <c r="F10" s="8">
        <v>2</v>
      </c>
      <c r="G10" s="169">
        <f>C10/B10</f>
        <v>1</v>
      </c>
      <c r="H10" s="9">
        <v>3</v>
      </c>
      <c r="I10" s="179"/>
      <c r="J10" s="153" t="str">
        <f>VLOOKUP(S10,leden!A:B,2,FALSE)</f>
        <v>SOENENS Joël</v>
      </c>
      <c r="K10" s="6">
        <f>VLOOKUP(S10,leden!A:D,4,FALSE)</f>
        <v>22</v>
      </c>
      <c r="L10" s="7">
        <v>19</v>
      </c>
      <c r="M10" s="8">
        <v>44</v>
      </c>
      <c r="N10" s="194">
        <f>ROUNDDOWN(L10/M10,3)</f>
        <v>0.431</v>
      </c>
      <c r="O10" s="8">
        <f>IF(F10="","",2-F10)</f>
        <v>0</v>
      </c>
      <c r="P10" s="169">
        <f>L10/K10</f>
        <v>0.8636363636363636</v>
      </c>
      <c r="Q10" s="9">
        <v>3</v>
      </c>
      <c r="R10">
        <v>4036</v>
      </c>
      <c r="S10">
        <v>7287</v>
      </c>
    </row>
    <row r="11" spans="1:19" ht="13.5" thickBot="1">
      <c r="A11" s="124" t="str">
        <f>VLOOKUP(R11,leden!A:B,2,FALSE)</f>
        <v>DE COOMAN Marcel</v>
      </c>
      <c r="B11" s="125">
        <f>VLOOKUP(R11,leden!A:D,4,FALSE)</f>
        <v>22</v>
      </c>
      <c r="C11" s="11">
        <v>22</v>
      </c>
      <c r="D11" s="12">
        <v>45</v>
      </c>
      <c r="E11" s="203">
        <f>ROUNDDOWN(C11/D11,3)</f>
        <v>0.488</v>
      </c>
      <c r="F11" s="55">
        <v>2</v>
      </c>
      <c r="G11" s="170">
        <f>C11/B11</f>
        <v>1</v>
      </c>
      <c r="H11" s="13">
        <v>3</v>
      </c>
      <c r="I11" s="179"/>
      <c r="J11" s="178" t="str">
        <f>VLOOKUP(S11,leden!A:B,2,FALSE)</f>
        <v>CALLIAUW Ludo</v>
      </c>
      <c r="K11" s="10">
        <f>VLOOKUP(S11,leden!A:D,4,FALSE)</f>
        <v>22</v>
      </c>
      <c r="L11" s="11">
        <v>14</v>
      </c>
      <c r="M11" s="12">
        <v>45</v>
      </c>
      <c r="N11" s="195">
        <f>ROUNDDOWN(L11/M11,3)</f>
        <v>0.311</v>
      </c>
      <c r="O11" s="190">
        <f>IF(F11="","",2-F11)</f>
        <v>0</v>
      </c>
      <c r="P11" s="170">
        <f>L11/K11</f>
        <v>0.6363636363636364</v>
      </c>
      <c r="Q11" s="13">
        <v>2</v>
      </c>
      <c r="R11">
        <v>7476</v>
      </c>
      <c r="S11">
        <v>1102</v>
      </c>
    </row>
    <row r="12" spans="1:17" ht="13.5" thickBot="1">
      <c r="A12" s="179"/>
      <c r="B12" s="51">
        <f>SUM(B9:B11)</f>
        <v>83</v>
      </c>
      <c r="C12" s="53">
        <f>SUM(C9:C11)</f>
        <v>68</v>
      </c>
      <c r="D12" s="52">
        <f>SUM(D9:D11)</f>
        <v>139</v>
      </c>
      <c r="E12" s="204">
        <f>ROUNDDOWN(C12/D12,3)</f>
        <v>0.489</v>
      </c>
      <c r="F12" s="56">
        <f>SUM(F9:F11)</f>
        <v>4</v>
      </c>
      <c r="G12" s="200">
        <f>SUM(G9:G11)</f>
        <v>2.5588235294117645</v>
      </c>
      <c r="H12" s="181"/>
      <c r="I12" s="179"/>
      <c r="J12" s="179"/>
      <c r="K12" s="51">
        <f>SUM(K9:K11)</f>
        <v>71</v>
      </c>
      <c r="L12" s="53">
        <f>SUM(L9:L11)</f>
        <v>60</v>
      </c>
      <c r="M12" s="52">
        <f>SUM(M9:M11)</f>
        <v>139</v>
      </c>
      <c r="N12" s="196">
        <f>ROUNDDOWN(L12/M12,3)</f>
        <v>0.431</v>
      </c>
      <c r="O12" s="56">
        <f>SUM(O9:O11)</f>
        <v>2</v>
      </c>
      <c r="P12" s="171">
        <f>SUM(P9:P11)</f>
        <v>2.5</v>
      </c>
      <c r="Q12" s="181"/>
    </row>
    <row r="13" spans="1:17" ht="13.5" thickBot="1">
      <c r="A13" s="179"/>
      <c r="B13" s="179"/>
      <c r="C13" s="179"/>
      <c r="D13" s="179"/>
      <c r="E13" s="180"/>
      <c r="F13" s="179"/>
      <c r="G13" s="180"/>
      <c r="H13" s="179"/>
      <c r="I13" s="179"/>
      <c r="J13" s="179"/>
      <c r="K13" s="179"/>
      <c r="L13" s="179"/>
      <c r="M13" s="179"/>
      <c r="N13" s="179"/>
      <c r="O13" s="179"/>
      <c r="P13" s="180"/>
      <c r="Q13" s="179"/>
    </row>
    <row r="14" spans="1:17" ht="16.5" thickBot="1">
      <c r="A14" s="209" t="s">
        <v>43</v>
      </c>
      <c r="B14" s="210"/>
      <c r="C14" s="210"/>
      <c r="D14" s="210"/>
      <c r="E14" s="210"/>
      <c r="F14" s="210"/>
      <c r="G14" s="211" t="str">
        <f>IF(F19="","",IF(F19&lt;3,"0",IF(F19=3,"1",IF(F19&gt;3,"2"))))</f>
        <v>0</v>
      </c>
      <c r="H14" s="212"/>
      <c r="I14" s="179"/>
      <c r="J14" s="209" t="s">
        <v>44</v>
      </c>
      <c r="K14" s="210"/>
      <c r="L14" s="210"/>
      <c r="M14" s="210"/>
      <c r="N14" s="210"/>
      <c r="O14" s="210"/>
      <c r="P14" s="211" t="str">
        <f>IF(O19="","",IF(O19&lt;3,"0",IF(O19=3,"1",IF(O19&gt;3,"2"))))</f>
        <v>2</v>
      </c>
      <c r="Q14" s="212"/>
    </row>
    <row r="15" spans="1:17" ht="16.5" thickBot="1">
      <c r="A15" s="220"/>
      <c r="B15" s="220"/>
      <c r="C15" s="220"/>
      <c r="D15" s="220"/>
      <c r="E15" s="220"/>
      <c r="F15" s="220"/>
      <c r="G15" s="220"/>
      <c r="H15" s="220"/>
      <c r="I15" s="179"/>
      <c r="J15" s="220"/>
      <c r="K15" s="220"/>
      <c r="L15" s="220"/>
      <c r="M15" s="220"/>
      <c r="N15" s="220"/>
      <c r="O15" s="220"/>
      <c r="P15" s="220"/>
      <c r="Q15" s="220"/>
    </row>
    <row r="16" spans="1:19" ht="12.75">
      <c r="A16" s="122" t="str">
        <f>VLOOKUP(R16,leden!A:B,2,FALSE)</f>
        <v>CAUDRON Danny</v>
      </c>
      <c r="B16" s="123">
        <f>VLOOKUP(R16,leden!A:D,4,FALSE)</f>
        <v>34</v>
      </c>
      <c r="C16" s="3">
        <v>24</v>
      </c>
      <c r="D16" s="4">
        <v>37</v>
      </c>
      <c r="E16" s="201">
        <f>ROUNDDOWN(C16/D16,3)</f>
        <v>0.648</v>
      </c>
      <c r="F16" s="54">
        <v>0</v>
      </c>
      <c r="G16" s="168">
        <f>C16/B16</f>
        <v>0.7058823529411765</v>
      </c>
      <c r="H16" s="5">
        <v>5</v>
      </c>
      <c r="I16" s="179"/>
      <c r="J16" s="58" t="str">
        <f>VLOOKUP(S16,leden!A:B,2,FALSE)</f>
        <v>SEYS Herbert</v>
      </c>
      <c r="K16" s="2">
        <f>VLOOKUP(S16,leden!A:D,4,FALSE)</f>
        <v>34</v>
      </c>
      <c r="L16" s="59">
        <v>34</v>
      </c>
      <c r="M16" s="4">
        <f>D16</f>
        <v>37</v>
      </c>
      <c r="N16" s="193">
        <f>ROUNDDOWN(L16/M16,3)</f>
        <v>0.918</v>
      </c>
      <c r="O16" s="54">
        <f>IF(F16="","",2-F16)</f>
        <v>2</v>
      </c>
      <c r="P16" s="168">
        <f>L16/K16</f>
        <v>1</v>
      </c>
      <c r="Q16" s="5">
        <v>4</v>
      </c>
      <c r="R16">
        <v>9421</v>
      </c>
      <c r="S16">
        <v>8162</v>
      </c>
    </row>
    <row r="17" spans="1:19" ht="12.75">
      <c r="A17" s="166" t="str">
        <f>VLOOKUP(R17,leden!A:B,2,FALSE)</f>
        <v>CAUDRON Bjorn</v>
      </c>
      <c r="B17" s="6">
        <f>VLOOKUP(R17,leden!A:D,4,FALSE)</f>
        <v>27</v>
      </c>
      <c r="C17" s="7">
        <v>26</v>
      </c>
      <c r="D17" s="8">
        <v>56</v>
      </c>
      <c r="E17" s="202">
        <f>ROUNDDOWN(C17/D17,3)</f>
        <v>0.464</v>
      </c>
      <c r="F17" s="8">
        <v>0</v>
      </c>
      <c r="G17" s="169">
        <f>C17/B17</f>
        <v>0.9629629629629629</v>
      </c>
      <c r="H17" s="9">
        <v>3</v>
      </c>
      <c r="I17" s="179"/>
      <c r="J17" s="60" t="str">
        <f>VLOOKUP(S17,leden!A:B,2,FALSE)</f>
        <v>SCHOE Henk</v>
      </c>
      <c r="K17" s="6">
        <f>VLOOKUP(S17,leden!A:D,4,FALSE)</f>
        <v>22</v>
      </c>
      <c r="L17" s="7">
        <v>22</v>
      </c>
      <c r="M17" s="8">
        <f>D17</f>
        <v>56</v>
      </c>
      <c r="N17" s="194">
        <f>ROUNDDOWN(L17/M17,3)</f>
        <v>0.392</v>
      </c>
      <c r="O17" s="8">
        <f>IF(F17="","",2-F17)</f>
        <v>2</v>
      </c>
      <c r="P17" s="169">
        <f>L17/K17</f>
        <v>1</v>
      </c>
      <c r="Q17" s="9">
        <v>4</v>
      </c>
      <c r="R17">
        <v>9420</v>
      </c>
      <c r="S17">
        <v>8670</v>
      </c>
    </row>
    <row r="18" spans="1:19" ht="13.5" thickBot="1">
      <c r="A18" s="124" t="str">
        <f>VLOOKUP(R18,leden!A:B,2,FALSE)</f>
        <v>RAES Freddy</v>
      </c>
      <c r="B18" s="125">
        <f>VLOOKUP(R18,leden!A:D,4,FALSE)</f>
        <v>22</v>
      </c>
      <c r="C18" s="11">
        <v>21</v>
      </c>
      <c r="D18" s="12">
        <v>64</v>
      </c>
      <c r="E18" s="203">
        <f>ROUNDDOWN(C18/D18,3)</f>
        <v>0.328</v>
      </c>
      <c r="F18" s="55">
        <v>0</v>
      </c>
      <c r="G18" s="170">
        <f>C18/B18</f>
        <v>0.9545454545454546</v>
      </c>
      <c r="H18" s="13">
        <v>2</v>
      </c>
      <c r="I18" s="179"/>
      <c r="J18" s="166" t="str">
        <f>VLOOKUP(S18,leden!A:B,2,FALSE)</f>
        <v>SEYS Norbert</v>
      </c>
      <c r="K18" s="10">
        <f>VLOOKUP(S18,leden!A:D,4,FALSE)</f>
        <v>22</v>
      </c>
      <c r="L18" s="11">
        <v>22</v>
      </c>
      <c r="M18" s="12">
        <f>D18</f>
        <v>64</v>
      </c>
      <c r="N18" s="195">
        <f>ROUNDDOWN(L18/M18,3)</f>
        <v>0.343</v>
      </c>
      <c r="O18" s="55">
        <f>IF(F18="","",2-F18)</f>
        <v>2</v>
      </c>
      <c r="P18" s="170">
        <f>L18/K18</f>
        <v>1</v>
      </c>
      <c r="Q18" s="13">
        <v>2</v>
      </c>
      <c r="R18">
        <v>8098</v>
      </c>
      <c r="S18" s="73">
        <v>4156</v>
      </c>
    </row>
    <row r="19" spans="1:17" ht="13.5" thickBot="1">
      <c r="A19" s="179"/>
      <c r="B19" s="51">
        <f>SUM(B16:B18)</f>
        <v>83</v>
      </c>
      <c r="C19" s="53">
        <f>SUM(C16:C18)</f>
        <v>71</v>
      </c>
      <c r="D19" s="52">
        <f>SUM(D16:D18)</f>
        <v>157</v>
      </c>
      <c r="E19" s="205">
        <f>ROUNDDOWN(C19/D19,3)</f>
        <v>0.452</v>
      </c>
      <c r="F19" s="56">
        <f>SUM(F16:F18)</f>
        <v>0</v>
      </c>
      <c r="G19" s="200">
        <f>SUM(G16:G18)</f>
        <v>2.623390770449594</v>
      </c>
      <c r="H19" s="181"/>
      <c r="I19" s="179"/>
      <c r="J19" s="179"/>
      <c r="K19" s="51">
        <f>SUM(K16:K18)</f>
        <v>78</v>
      </c>
      <c r="L19" s="53">
        <f>SUM(L16:L18)</f>
        <v>78</v>
      </c>
      <c r="M19" s="52">
        <f>SUM(M16:M18)</f>
        <v>157</v>
      </c>
      <c r="N19" s="196">
        <f>ROUNDDOWN(L19/M19,3)</f>
        <v>0.496</v>
      </c>
      <c r="O19" s="56">
        <f>SUM(O16:O18)</f>
        <v>6</v>
      </c>
      <c r="P19" s="171">
        <f>SUM(P16:P18)</f>
        <v>3</v>
      </c>
      <c r="Q19" s="181"/>
    </row>
    <row r="20" spans="1:17" ht="13.5" thickBot="1">
      <c r="A20" s="179"/>
      <c r="B20" s="179"/>
      <c r="C20" s="179"/>
      <c r="D20" s="179"/>
      <c r="E20" s="180"/>
      <c r="F20" s="179"/>
      <c r="G20" s="180"/>
      <c r="H20" s="179"/>
      <c r="I20" s="179"/>
      <c r="J20" s="179"/>
      <c r="K20" s="179"/>
      <c r="L20" s="179"/>
      <c r="M20" s="179"/>
      <c r="N20" s="179"/>
      <c r="O20" s="179"/>
      <c r="P20" s="180"/>
      <c r="Q20" s="179"/>
    </row>
    <row r="21" spans="1:17" ht="16.5" thickBot="1">
      <c r="A21" s="209" t="s">
        <v>41</v>
      </c>
      <c r="B21" s="210"/>
      <c r="C21" s="210"/>
      <c r="D21" s="210"/>
      <c r="E21" s="210"/>
      <c r="F21" s="210"/>
      <c r="G21" s="211" t="str">
        <f>IF(F26="","",IF(F26&lt;3,"0",IF(F26=3,"1",IF(F26&gt;3,"2"))))</f>
        <v>2</v>
      </c>
      <c r="H21" s="212"/>
      <c r="I21" s="179"/>
      <c r="J21" s="209" t="s">
        <v>43</v>
      </c>
      <c r="K21" s="210"/>
      <c r="L21" s="210"/>
      <c r="M21" s="210"/>
      <c r="N21" s="210"/>
      <c r="O21" s="210"/>
      <c r="P21" s="211" t="str">
        <f>IF(O26="","",IF(O26&lt;3,"0",IF(O26=3,"1",IF(O26&gt;3,"2"))))</f>
        <v>0</v>
      </c>
      <c r="Q21" s="212"/>
    </row>
    <row r="22" spans="1:17" ht="16.5" thickBot="1">
      <c r="A22" s="209"/>
      <c r="B22" s="210"/>
      <c r="C22" s="210"/>
      <c r="D22" s="210"/>
      <c r="E22" s="210"/>
      <c r="F22" s="210"/>
      <c r="G22" s="210"/>
      <c r="H22" s="218"/>
      <c r="I22" s="179"/>
      <c r="J22" s="161"/>
      <c r="K22" s="162"/>
      <c r="L22" s="162"/>
      <c r="M22" s="162"/>
      <c r="N22" s="162"/>
      <c r="O22" s="162"/>
      <c r="P22" s="163"/>
      <c r="Q22" s="164"/>
    </row>
    <row r="23" spans="1:19" ht="12.75">
      <c r="A23" s="122" t="str">
        <f>VLOOKUP(R23,leden!A:B,2,FALSE)</f>
        <v>VAN ACKER Johan</v>
      </c>
      <c r="B23" s="123">
        <f>VLOOKUP(R23,leden!A:D,4,FALSE)</f>
        <v>34</v>
      </c>
      <c r="C23" s="3">
        <v>34</v>
      </c>
      <c r="D23" s="4">
        <v>51</v>
      </c>
      <c r="E23" s="201">
        <f>ROUNDDOWN(C23/D23,3)</f>
        <v>0.666</v>
      </c>
      <c r="F23" s="54">
        <v>2</v>
      </c>
      <c r="G23" s="168">
        <f>C23/B23</f>
        <v>1</v>
      </c>
      <c r="H23" s="5">
        <v>3</v>
      </c>
      <c r="I23" s="179"/>
      <c r="J23" s="58" t="str">
        <f>VLOOKUP(S23,leden!A:B,2,FALSE)</f>
        <v>CAUDRON Danny</v>
      </c>
      <c r="K23" s="123">
        <f>VLOOKUP(S23,leden!A:D,4,FALSE)</f>
        <v>34</v>
      </c>
      <c r="L23" s="59">
        <v>32</v>
      </c>
      <c r="M23" s="4">
        <f>D23</f>
        <v>51</v>
      </c>
      <c r="N23" s="193">
        <f>ROUNDDOWN(L23/M23,3)</f>
        <v>0.627</v>
      </c>
      <c r="O23" s="54">
        <f>IF(F23="","",2-F23)</f>
        <v>0</v>
      </c>
      <c r="P23" s="168">
        <f>L23/K23</f>
        <v>0.9411764705882353</v>
      </c>
      <c r="Q23" s="5">
        <v>3</v>
      </c>
      <c r="R23">
        <v>6713</v>
      </c>
      <c r="S23">
        <v>9421</v>
      </c>
    </row>
    <row r="24" spans="1:19" ht="12.75">
      <c r="A24" s="60" t="str">
        <f>VLOOKUP(R24,leden!A:B,2,FALSE)</f>
        <v>STRYPENS Lucien</v>
      </c>
      <c r="B24" s="6">
        <f>VLOOKUP(R24,leden!A:D,4,FALSE)</f>
        <v>27</v>
      </c>
      <c r="C24" s="7">
        <v>27</v>
      </c>
      <c r="D24" s="8">
        <v>48</v>
      </c>
      <c r="E24" s="202">
        <f>ROUNDDOWN(C24/D24,3)</f>
        <v>0.562</v>
      </c>
      <c r="F24" s="8">
        <v>2</v>
      </c>
      <c r="G24" s="169">
        <f>C24/B24</f>
        <v>1</v>
      </c>
      <c r="H24" s="9">
        <v>3</v>
      </c>
      <c r="I24" s="179"/>
      <c r="J24" s="165" t="str">
        <f>VLOOKUP(S24,leden!A:B,2,FALSE)</f>
        <v>CAUDRON Bjorn</v>
      </c>
      <c r="K24" s="6">
        <f>VLOOKUP(S24,leden!A:D,4,FALSE)</f>
        <v>27</v>
      </c>
      <c r="L24" s="7">
        <v>26</v>
      </c>
      <c r="M24" s="8">
        <f>D24</f>
        <v>48</v>
      </c>
      <c r="N24" s="194">
        <f>ROUNDDOWN(L24/M24,3)</f>
        <v>0.541</v>
      </c>
      <c r="O24" s="8">
        <f>IF(F24="","",2-F24)</f>
        <v>0</v>
      </c>
      <c r="P24" s="169">
        <f>L24/K24</f>
        <v>0.9629629629629629</v>
      </c>
      <c r="Q24" s="9">
        <v>3</v>
      </c>
      <c r="R24">
        <v>4036</v>
      </c>
      <c r="S24">
        <v>9420</v>
      </c>
    </row>
    <row r="25" spans="1:19" ht="13.5" thickBot="1">
      <c r="A25" s="124" t="str">
        <f>VLOOKUP(R25,leden!A:B,2,FALSE)</f>
        <v>DE COOMAN Marcel</v>
      </c>
      <c r="B25" s="125">
        <f>VLOOKUP(R25,leden!A:D,4,FALSE)</f>
        <v>22</v>
      </c>
      <c r="C25" s="11">
        <v>22</v>
      </c>
      <c r="D25" s="12">
        <v>64</v>
      </c>
      <c r="E25" s="203">
        <f>ROUNDDOWN(C25/D25,3)</f>
        <v>0.343</v>
      </c>
      <c r="F25" s="55">
        <v>2</v>
      </c>
      <c r="G25" s="170">
        <f>C25/B25</f>
        <v>1</v>
      </c>
      <c r="H25" s="13">
        <v>2</v>
      </c>
      <c r="I25" s="179"/>
      <c r="J25" s="60" t="str">
        <f>VLOOKUP(S25,leden!A:B,2,FALSE)</f>
        <v>RAES Freddy</v>
      </c>
      <c r="K25" s="125">
        <f>VLOOKUP(S25,leden!A:D,4,FALSE)</f>
        <v>22</v>
      </c>
      <c r="L25" s="11">
        <v>19</v>
      </c>
      <c r="M25" s="12">
        <f>D25</f>
        <v>64</v>
      </c>
      <c r="N25" s="195">
        <f>ROUNDDOWN(L25/M25,3)</f>
        <v>0.296</v>
      </c>
      <c r="O25" s="55">
        <f>IF(F25="","",2-F25)</f>
        <v>0</v>
      </c>
      <c r="P25" s="170">
        <f>L25/K25</f>
        <v>0.8636363636363636</v>
      </c>
      <c r="Q25" s="13">
        <v>3</v>
      </c>
      <c r="R25">
        <v>7476</v>
      </c>
      <c r="S25">
        <v>8098</v>
      </c>
    </row>
    <row r="26" spans="1:17" ht="13.5" thickBot="1">
      <c r="A26" s="179"/>
      <c r="B26" s="51">
        <f>SUM(B23:B25)</f>
        <v>83</v>
      </c>
      <c r="C26" s="53">
        <f>SUM(C23:C25)</f>
        <v>83</v>
      </c>
      <c r="D26" s="52">
        <f>SUM(D23:D25)</f>
        <v>163</v>
      </c>
      <c r="E26" s="205">
        <f>ROUNDDOWN(C26/D26,3)</f>
        <v>0.509</v>
      </c>
      <c r="F26" s="56">
        <f>SUM(F23:F25)</f>
        <v>6</v>
      </c>
      <c r="G26" s="200">
        <f>SUM(G23:G25)</f>
        <v>3</v>
      </c>
      <c r="H26" s="181"/>
      <c r="I26" s="179"/>
      <c r="J26" s="179"/>
      <c r="K26" s="51">
        <f>SUM(K23:K25)</f>
        <v>83</v>
      </c>
      <c r="L26" s="53">
        <f>SUM(L23:L25)</f>
        <v>77</v>
      </c>
      <c r="M26" s="52">
        <f>SUM(M23:M25)</f>
        <v>163</v>
      </c>
      <c r="N26" s="196">
        <f>ROUNDDOWN(L26/M26,3)</f>
        <v>0.472</v>
      </c>
      <c r="O26" s="56">
        <f>SUM(O23:O25)</f>
        <v>0</v>
      </c>
      <c r="P26" s="171">
        <f>SUM(P23:P25)</f>
        <v>2.767775797187562</v>
      </c>
      <c r="Q26" s="181"/>
    </row>
    <row r="27" spans="1:17" ht="13.5" thickBot="1">
      <c r="A27" s="179"/>
      <c r="B27" s="179"/>
      <c r="C27" s="179"/>
      <c r="D27" s="179"/>
      <c r="E27" s="180"/>
      <c r="F27" s="179"/>
      <c r="G27" s="180"/>
      <c r="H27" s="179"/>
      <c r="I27" s="179"/>
      <c r="J27" s="179"/>
      <c r="K27" s="179"/>
      <c r="L27" s="179"/>
      <c r="M27" s="179"/>
      <c r="N27" s="179"/>
      <c r="O27" s="179"/>
      <c r="P27" s="180"/>
      <c r="Q27" s="179"/>
    </row>
    <row r="28" spans="1:17" ht="16.5" thickBot="1">
      <c r="A28" s="209" t="s">
        <v>44</v>
      </c>
      <c r="B28" s="210"/>
      <c r="C28" s="210"/>
      <c r="D28" s="210"/>
      <c r="E28" s="210"/>
      <c r="F28" s="210"/>
      <c r="G28" s="211" t="str">
        <f>IF(F33="","",IF(F33&lt;3,"0",IF(F33=3,"1",IF(F33&gt;3,"2"))))</f>
        <v>0</v>
      </c>
      <c r="H28" s="212"/>
      <c r="I28" s="179"/>
      <c r="J28" s="209" t="s">
        <v>42</v>
      </c>
      <c r="K28" s="210"/>
      <c r="L28" s="210"/>
      <c r="M28" s="210"/>
      <c r="N28" s="210"/>
      <c r="O28" s="210"/>
      <c r="P28" s="211" t="str">
        <f>IF(O33="","",IF(O33&lt;3,"0",IF(O33=3,"1",IF(O33&gt;3,"2"))))</f>
        <v>2</v>
      </c>
      <c r="Q28" s="212"/>
    </row>
    <row r="29" spans="1:17" ht="13.5" thickBot="1">
      <c r="A29" s="219"/>
      <c r="B29" s="219"/>
      <c r="C29" s="219"/>
      <c r="D29" s="219"/>
      <c r="E29" s="219"/>
      <c r="F29" s="219"/>
      <c r="G29" s="219"/>
      <c r="H29" s="219"/>
      <c r="I29" s="179"/>
      <c r="J29" s="219"/>
      <c r="K29" s="219"/>
      <c r="L29" s="219"/>
      <c r="M29" s="219"/>
      <c r="N29" s="219"/>
      <c r="O29" s="219"/>
      <c r="P29" s="219"/>
      <c r="Q29" s="219"/>
    </row>
    <row r="30" spans="1:19" ht="12.75">
      <c r="A30" s="122" t="str">
        <f>VLOOKUP(R30,leden!A:B,2,FALSE)</f>
        <v>SEYS Herbert</v>
      </c>
      <c r="B30" s="2">
        <f>VLOOKUP(R30,leden!A:D,4,FALSE)</f>
        <v>34</v>
      </c>
      <c r="C30" s="3">
        <v>24</v>
      </c>
      <c r="D30" s="4">
        <v>45</v>
      </c>
      <c r="E30" s="201">
        <f>ROUNDDOWN(C30/D30,3)</f>
        <v>0.533</v>
      </c>
      <c r="F30" s="54">
        <v>0</v>
      </c>
      <c r="G30" s="168">
        <f>C30/B30</f>
        <v>0.7058823529411765</v>
      </c>
      <c r="H30" s="5">
        <v>4</v>
      </c>
      <c r="I30" s="179"/>
      <c r="J30" s="58" t="str">
        <f>VLOOKUP(S30,leden!A:B,2,FALSE)</f>
        <v>VERMEULEN Johan</v>
      </c>
      <c r="K30" s="2">
        <f>VLOOKUP(S30,leden!A:D,4,FALSE)</f>
        <v>27</v>
      </c>
      <c r="L30" s="59">
        <v>27</v>
      </c>
      <c r="M30" s="4">
        <f>D30</f>
        <v>45</v>
      </c>
      <c r="N30" s="193">
        <f>ROUNDDOWN(L30/M30,3)</f>
        <v>0.6</v>
      </c>
      <c r="O30" s="54">
        <f>IF(F30="","",2-F30)</f>
        <v>2</v>
      </c>
      <c r="P30" s="168">
        <f>L30/K30</f>
        <v>1</v>
      </c>
      <c r="Q30" s="5">
        <v>7</v>
      </c>
      <c r="R30">
        <v>8162</v>
      </c>
      <c r="S30">
        <v>7010</v>
      </c>
    </row>
    <row r="31" spans="1:19" ht="12.75">
      <c r="A31" s="60" t="str">
        <f>VLOOKUP(R31,leden!A:B,2,FALSE)</f>
        <v>SCHOE Henk</v>
      </c>
      <c r="B31" s="6">
        <f>VLOOKUP(R31,leden!A:D,4,FALSE)</f>
        <v>22</v>
      </c>
      <c r="C31" s="7">
        <v>22</v>
      </c>
      <c r="D31" s="8">
        <v>49</v>
      </c>
      <c r="E31" s="202">
        <f>ROUNDDOWN(C31/D31,3)</f>
        <v>0.448</v>
      </c>
      <c r="F31" s="8">
        <v>2</v>
      </c>
      <c r="G31" s="169">
        <f>C31/B31</f>
        <v>1</v>
      </c>
      <c r="H31" s="9">
        <v>2</v>
      </c>
      <c r="I31" s="179"/>
      <c r="J31" s="60" t="str">
        <f>VLOOKUP(S31,leden!A:B,2,FALSE)</f>
        <v>SOENENS Joël</v>
      </c>
      <c r="K31" s="6">
        <f>VLOOKUP(S31,leden!A:D,4,FALSE)</f>
        <v>22</v>
      </c>
      <c r="L31" s="7">
        <v>19</v>
      </c>
      <c r="M31" s="8">
        <f>D31</f>
        <v>49</v>
      </c>
      <c r="N31" s="194">
        <f>ROUNDDOWN(L31/M31,3)</f>
        <v>0.387</v>
      </c>
      <c r="O31" s="8">
        <f>IF(F31="","",2-F31)</f>
        <v>0</v>
      </c>
      <c r="P31" s="169">
        <f>L31/K31</f>
        <v>0.8636363636363636</v>
      </c>
      <c r="Q31" s="9">
        <v>2</v>
      </c>
      <c r="R31">
        <v>8670</v>
      </c>
      <c r="S31">
        <v>7287</v>
      </c>
    </row>
    <row r="32" spans="1:19" ht="13.5" thickBot="1">
      <c r="A32" s="167" t="str">
        <f>VLOOKUP(R32,leden!A:B,2,FALSE)</f>
        <v>SEYS Norbert</v>
      </c>
      <c r="B32" s="10">
        <f>VLOOKUP(R32,leden!A:D,4,FALSE)</f>
        <v>22</v>
      </c>
      <c r="C32" s="11">
        <v>13</v>
      </c>
      <c r="D32" s="12">
        <v>52</v>
      </c>
      <c r="E32" s="203">
        <f>ROUNDDOWN(C32/D32,3)</f>
        <v>0.25</v>
      </c>
      <c r="F32" s="55">
        <v>0</v>
      </c>
      <c r="G32" s="170">
        <f>C32/B32</f>
        <v>0.5909090909090909</v>
      </c>
      <c r="H32" s="13">
        <v>4</v>
      </c>
      <c r="I32" s="179"/>
      <c r="J32" s="60" t="str">
        <f>VLOOKUP(S32,leden!A:B,2,FALSE)</f>
        <v>CALLIAUW Ludo</v>
      </c>
      <c r="K32" s="10">
        <f>VLOOKUP(S32,leden!A:D,4,FALSE)</f>
        <v>22</v>
      </c>
      <c r="L32" s="11">
        <v>22</v>
      </c>
      <c r="M32" s="12">
        <f>D32</f>
        <v>52</v>
      </c>
      <c r="N32" s="195">
        <f>ROUNDDOWN(L32/M32,3)</f>
        <v>0.423</v>
      </c>
      <c r="O32" s="55">
        <f>IF(F32="","",2-F32)</f>
        <v>2</v>
      </c>
      <c r="P32" s="170">
        <f>L32/K32</f>
        <v>1</v>
      </c>
      <c r="Q32" s="13">
        <v>2</v>
      </c>
      <c r="R32" s="73">
        <v>4156</v>
      </c>
      <c r="S32">
        <v>1102</v>
      </c>
    </row>
    <row r="33" spans="1:17" ht="13.5" thickBot="1">
      <c r="A33" s="179"/>
      <c r="B33" s="51">
        <f>SUM(B30:B32)</f>
        <v>78</v>
      </c>
      <c r="C33" s="53">
        <f>SUM(C30:C32)</f>
        <v>59</v>
      </c>
      <c r="D33" s="52">
        <f>SUM(D30:D32)</f>
        <v>146</v>
      </c>
      <c r="E33" s="205">
        <f>ROUNDDOWN(C33/D33,3)</f>
        <v>0.404</v>
      </c>
      <c r="F33" s="56">
        <f>SUM(F30:F32)</f>
        <v>2</v>
      </c>
      <c r="G33" s="171">
        <f>SUM(G30:G32)</f>
        <v>2.2967914438502675</v>
      </c>
      <c r="H33" s="181"/>
      <c r="I33" s="179"/>
      <c r="J33" s="179"/>
      <c r="K33" s="51">
        <f>SUM(K30:K32)</f>
        <v>71</v>
      </c>
      <c r="L33" s="53">
        <f>SUM(L30:L32)</f>
        <v>68</v>
      </c>
      <c r="M33" s="52">
        <f>SUM(M30:M32)</f>
        <v>146</v>
      </c>
      <c r="N33" s="196">
        <f>ROUNDDOWN(L33/M33,3)</f>
        <v>0.465</v>
      </c>
      <c r="O33" s="56">
        <f>SUM(O30:O32)</f>
        <v>4</v>
      </c>
      <c r="P33" s="171">
        <f>SUM(P30:P32)</f>
        <v>2.8636363636363638</v>
      </c>
      <c r="Q33" s="181"/>
    </row>
    <row r="34" spans="1:17" ht="13.5" thickBot="1">
      <c r="A34" s="179"/>
      <c r="B34" s="179"/>
      <c r="C34" s="179"/>
      <c r="D34" s="179"/>
      <c r="E34" s="180"/>
      <c r="F34" s="179"/>
      <c r="G34" s="180"/>
      <c r="H34" s="179"/>
      <c r="I34" s="179"/>
      <c r="J34" s="179"/>
      <c r="K34" s="179"/>
      <c r="L34" s="179"/>
      <c r="M34" s="179"/>
      <c r="N34" s="179"/>
      <c r="O34" s="179"/>
      <c r="P34" s="180"/>
      <c r="Q34" s="179"/>
    </row>
    <row r="35" spans="1:17" ht="16.5" thickBot="1">
      <c r="A35" s="209" t="s">
        <v>41</v>
      </c>
      <c r="B35" s="210"/>
      <c r="C35" s="210"/>
      <c r="D35" s="210"/>
      <c r="E35" s="210"/>
      <c r="F35" s="210"/>
      <c r="G35" s="211" t="str">
        <f>IF(F40="","",IF(F40&lt;3,"0",IF(F40=3,"1",IF(F40&gt;3,"2"))))</f>
        <v>2</v>
      </c>
      <c r="H35" s="212"/>
      <c r="I35" s="1"/>
      <c r="J35" s="209" t="s">
        <v>44</v>
      </c>
      <c r="K35" s="210"/>
      <c r="L35" s="210"/>
      <c r="M35" s="210"/>
      <c r="N35" s="210"/>
      <c r="O35" s="210"/>
      <c r="P35" s="211" t="str">
        <f>IF(O40="","",IF(O40&lt;3,"0",IF(O40=3,"1",IF(O40&gt;3,"2"))))</f>
        <v>0</v>
      </c>
      <c r="Q35" s="212"/>
    </row>
    <row r="36" spans="1:17" ht="13.5" thickBot="1">
      <c r="A36" s="219"/>
      <c r="B36" s="219"/>
      <c r="C36" s="219"/>
      <c r="D36" s="219"/>
      <c r="E36" s="219"/>
      <c r="F36" s="219"/>
      <c r="G36" s="219"/>
      <c r="H36" s="219"/>
      <c r="I36" s="1"/>
      <c r="J36" s="219"/>
      <c r="K36" s="219"/>
      <c r="L36" s="219"/>
      <c r="M36" s="219"/>
      <c r="N36" s="219"/>
      <c r="O36" s="219"/>
      <c r="P36" s="219"/>
      <c r="Q36" s="219"/>
    </row>
    <row r="37" spans="1:19" ht="12.75">
      <c r="A37" s="122" t="str">
        <f>VLOOKUP(R37,leden!A:B,2,FALSE)</f>
        <v>VAN ACKER Johan</v>
      </c>
      <c r="B37" s="123">
        <f>VLOOKUP(R37,leden!A:D,4,FALSE)</f>
        <v>34</v>
      </c>
      <c r="C37" s="3">
        <v>28</v>
      </c>
      <c r="D37" s="4">
        <v>54</v>
      </c>
      <c r="E37" s="201">
        <f>ROUNDDOWN(C37/D37,3)</f>
        <v>0.518</v>
      </c>
      <c r="F37" s="54">
        <v>0</v>
      </c>
      <c r="G37" s="168">
        <f>C37/B37</f>
        <v>0.8235294117647058</v>
      </c>
      <c r="H37" s="5">
        <v>3</v>
      </c>
      <c r="I37" s="1">
        <v>26</v>
      </c>
      <c r="J37" s="58" t="str">
        <f>VLOOKUP(S37,leden!A:B,2,FALSE)</f>
        <v>SEYS Herbert</v>
      </c>
      <c r="K37" s="2">
        <f>VLOOKUP(S37,leden!A:D,4,FALSE)</f>
        <v>34</v>
      </c>
      <c r="L37" s="59">
        <v>44</v>
      </c>
      <c r="M37" s="4">
        <f>D37</f>
        <v>54</v>
      </c>
      <c r="N37" s="193">
        <f>ROUNDDOWN(L37/M37,3)</f>
        <v>0.814</v>
      </c>
      <c r="O37" s="54">
        <f>IF(F37="","",2-F37)</f>
        <v>2</v>
      </c>
      <c r="P37" s="168">
        <f>L37/K37</f>
        <v>1.2941176470588236</v>
      </c>
      <c r="Q37" s="5">
        <v>3</v>
      </c>
      <c r="R37">
        <v>6713</v>
      </c>
      <c r="S37">
        <v>8162</v>
      </c>
    </row>
    <row r="38" spans="1:19" ht="12.75">
      <c r="A38" s="60" t="str">
        <f>VLOOKUP(R38,leden!A:B,2,FALSE)</f>
        <v>STRYPENS Lucien</v>
      </c>
      <c r="B38" s="6">
        <f>VLOOKUP(R38,leden!A:D,4,FALSE)</f>
        <v>27</v>
      </c>
      <c r="C38" s="7">
        <v>27</v>
      </c>
      <c r="D38" s="8">
        <v>35</v>
      </c>
      <c r="E38" s="202">
        <f>ROUNDDOWN(C38/D38,3)</f>
        <v>0.771</v>
      </c>
      <c r="F38" s="8">
        <v>2</v>
      </c>
      <c r="G38" s="169">
        <f>C38/B38</f>
        <v>1</v>
      </c>
      <c r="H38" s="9">
        <v>3</v>
      </c>
      <c r="I38" s="1"/>
      <c r="J38" s="60" t="str">
        <f>VLOOKUP(S38,leden!A:B,2,FALSE)</f>
        <v>SCHOE Henk</v>
      </c>
      <c r="K38" s="6">
        <f>VLOOKUP(S38,leden!A:D,4,FALSE)</f>
        <v>22</v>
      </c>
      <c r="L38" s="7">
        <v>20</v>
      </c>
      <c r="M38" s="8">
        <f>D38</f>
        <v>35</v>
      </c>
      <c r="N38" s="194">
        <f>ROUNDDOWN(L38/M38,3)</f>
        <v>0.571</v>
      </c>
      <c r="O38" s="8">
        <v>0</v>
      </c>
      <c r="P38" s="169">
        <f>L38/K38</f>
        <v>0.9090909090909091</v>
      </c>
      <c r="Q38" s="9">
        <v>3</v>
      </c>
      <c r="R38">
        <v>4036</v>
      </c>
      <c r="S38">
        <v>8670</v>
      </c>
    </row>
    <row r="39" spans="1:19" ht="13.5" thickBot="1">
      <c r="A39" s="124" t="str">
        <f>VLOOKUP(R39,leden!A:B,2,FALSE)</f>
        <v>DE COOMAN Marcel</v>
      </c>
      <c r="B39" s="125">
        <f>VLOOKUP(R39,leden!A:D,4,FALSE)</f>
        <v>22</v>
      </c>
      <c r="C39" s="11">
        <v>22</v>
      </c>
      <c r="D39" s="12">
        <v>41</v>
      </c>
      <c r="E39" s="203">
        <f>ROUNDDOWN(C39/D39,3)</f>
        <v>0.536</v>
      </c>
      <c r="F39" s="55">
        <v>2</v>
      </c>
      <c r="G39" s="170">
        <f>C39/B39</f>
        <v>1</v>
      </c>
      <c r="H39" s="13">
        <v>4</v>
      </c>
      <c r="I39" s="1"/>
      <c r="J39" s="166" t="str">
        <f>VLOOKUP(S39,leden!A:B,2,FALSE)</f>
        <v>SEYS Norbert</v>
      </c>
      <c r="K39" s="10">
        <f>VLOOKUP(S39,leden!A:D,4,FALSE)</f>
        <v>22</v>
      </c>
      <c r="L39" s="11">
        <v>14</v>
      </c>
      <c r="M39" s="12">
        <f>D39</f>
        <v>41</v>
      </c>
      <c r="N39" s="195">
        <f>ROUNDDOWN(L39/M39,3)</f>
        <v>0.341</v>
      </c>
      <c r="O39" s="55">
        <f>IF(F39="","",2-F39)</f>
        <v>0</v>
      </c>
      <c r="P39" s="170">
        <f>L39/K39</f>
        <v>0.6363636363636364</v>
      </c>
      <c r="Q39" s="13">
        <v>2</v>
      </c>
      <c r="R39">
        <v>7476</v>
      </c>
      <c r="S39" s="73">
        <v>4156</v>
      </c>
    </row>
    <row r="40" spans="1:17" ht="13.5" thickBot="1">
      <c r="A40" s="179"/>
      <c r="B40" s="51">
        <f>SUM(B37:B39)</f>
        <v>83</v>
      </c>
      <c r="C40" s="53">
        <f>SUM(C37:C39)</f>
        <v>77</v>
      </c>
      <c r="D40" s="52">
        <f>SUM(D37:D39)</f>
        <v>130</v>
      </c>
      <c r="E40" s="205">
        <f>ROUNDDOWN(C40/D40,3)</f>
        <v>0.592</v>
      </c>
      <c r="F40" s="56">
        <f>SUM(F37:F39)</f>
        <v>4</v>
      </c>
      <c r="G40" s="171">
        <f>SUM(G37:G39)</f>
        <v>2.8235294117647056</v>
      </c>
      <c r="H40" s="181"/>
      <c r="I40" s="179"/>
      <c r="J40" s="179"/>
      <c r="K40" s="51">
        <f>SUM(K37:K39)</f>
        <v>78</v>
      </c>
      <c r="L40" s="53">
        <f>SUM(L37:L39)</f>
        <v>78</v>
      </c>
      <c r="M40" s="52">
        <f>SUM(M37:M39)</f>
        <v>130</v>
      </c>
      <c r="N40" s="196">
        <f>ROUNDDOWN(L40/M40,3)</f>
        <v>0.6</v>
      </c>
      <c r="O40" s="56">
        <f>SUM(O37:O39)</f>
        <v>2</v>
      </c>
      <c r="P40" s="171">
        <f>SUM(P37:P39)</f>
        <v>2.839572192513369</v>
      </c>
      <c r="Q40" s="181"/>
    </row>
    <row r="41" spans="1:17" ht="13.5" thickBot="1">
      <c r="A41" s="179"/>
      <c r="B41" s="179"/>
      <c r="C41" s="179"/>
      <c r="D41" s="179"/>
      <c r="E41" s="180"/>
      <c r="F41" s="179"/>
      <c r="G41" s="180"/>
      <c r="H41" s="182"/>
      <c r="I41" s="179"/>
      <c r="J41" s="179"/>
      <c r="K41" s="179"/>
      <c r="L41" s="179"/>
      <c r="M41" s="179"/>
      <c r="N41" s="179"/>
      <c r="O41" s="179"/>
      <c r="P41" s="180"/>
      <c r="Q41" s="179"/>
    </row>
    <row r="42" spans="1:17" ht="16.5" thickBot="1">
      <c r="A42" s="209" t="s">
        <v>43</v>
      </c>
      <c r="B42" s="210"/>
      <c r="C42" s="210"/>
      <c r="D42" s="210"/>
      <c r="E42" s="210"/>
      <c r="F42" s="210"/>
      <c r="G42" s="211" t="str">
        <f>IF(F47="","",IF(F47&lt;3,"0",IF(F47=3,"1",IF(F47&gt;3,"2"))))</f>
        <v>0</v>
      </c>
      <c r="H42" s="212"/>
      <c r="I42" s="179"/>
      <c r="J42" s="209" t="s">
        <v>42</v>
      </c>
      <c r="K42" s="210"/>
      <c r="L42" s="210"/>
      <c r="M42" s="210"/>
      <c r="N42" s="210"/>
      <c r="O42" s="210"/>
      <c r="P42" s="211" t="str">
        <f>IF(O47="","",IF(O47&lt;3,"0",IF(O47=3,"1",IF(O47&gt;3,"2"))))</f>
        <v>2</v>
      </c>
      <c r="Q42" s="212"/>
    </row>
    <row r="43" spans="1:17" ht="13.5" thickBot="1">
      <c r="A43" s="219"/>
      <c r="B43" s="219"/>
      <c r="C43" s="219"/>
      <c r="D43" s="219"/>
      <c r="E43" s="219"/>
      <c r="F43" s="219"/>
      <c r="G43" s="219"/>
      <c r="H43" s="219"/>
      <c r="I43" s="179"/>
      <c r="J43" s="219"/>
      <c r="K43" s="219"/>
      <c r="L43" s="219"/>
      <c r="M43" s="219"/>
      <c r="N43" s="219"/>
      <c r="O43" s="219"/>
      <c r="P43" s="219"/>
      <c r="Q43" s="219"/>
    </row>
    <row r="44" spans="1:19" ht="12.75">
      <c r="A44" s="122" t="str">
        <f>VLOOKUP(R44,leden!A:B,2,FALSE)</f>
        <v>CAUDRON Danny</v>
      </c>
      <c r="B44" s="123">
        <f>VLOOKUP(R44,leden!A:D,4,FALSE)</f>
        <v>34</v>
      </c>
      <c r="C44" s="3">
        <v>22</v>
      </c>
      <c r="D44" s="4">
        <v>57</v>
      </c>
      <c r="E44" s="201">
        <f>ROUNDDOWN(C44/D44,3)</f>
        <v>0.385</v>
      </c>
      <c r="F44" s="54">
        <v>0</v>
      </c>
      <c r="G44" s="168">
        <f>C44/B44</f>
        <v>0.6470588235294118</v>
      </c>
      <c r="H44" s="5">
        <v>3</v>
      </c>
      <c r="I44" s="179"/>
      <c r="J44" s="58" t="str">
        <f>VLOOKUP(S44,leden!A:B,2,FALSE)</f>
        <v>VERMEULEN Johan</v>
      </c>
      <c r="K44" s="2">
        <f>VLOOKUP(S44,leden!A:D,4,FALSE)</f>
        <v>27</v>
      </c>
      <c r="L44" s="59">
        <v>27</v>
      </c>
      <c r="M44" s="4">
        <f>D44</f>
        <v>57</v>
      </c>
      <c r="N44" s="193">
        <f>ROUNDDOWN(L44/M44,3)</f>
        <v>0.473</v>
      </c>
      <c r="O44" s="54">
        <f>IF(F44="","",2-F44)</f>
        <v>2</v>
      </c>
      <c r="P44" s="168">
        <f>L44/K44</f>
        <v>1</v>
      </c>
      <c r="Q44" s="5">
        <v>3</v>
      </c>
      <c r="R44">
        <v>9421</v>
      </c>
      <c r="S44">
        <v>7010</v>
      </c>
    </row>
    <row r="45" spans="1:19" ht="12.75">
      <c r="A45" s="60" t="str">
        <f>VLOOKUP(R45,leden!A:B,2,FALSE)</f>
        <v>CAUDRON Bjorn</v>
      </c>
      <c r="B45" s="6">
        <f>VLOOKUP(R45,leden!A:D,4,FALSE)</f>
        <v>27</v>
      </c>
      <c r="C45" s="7">
        <v>11</v>
      </c>
      <c r="D45" s="8">
        <v>26</v>
      </c>
      <c r="E45" s="202">
        <f>ROUNDDOWN(C45/D45,3)</f>
        <v>0.423</v>
      </c>
      <c r="F45" s="8">
        <v>0</v>
      </c>
      <c r="G45" s="169">
        <f>C45/B45</f>
        <v>0.4074074074074074</v>
      </c>
      <c r="H45" s="9">
        <v>2</v>
      </c>
      <c r="I45" s="179"/>
      <c r="J45" s="60" t="str">
        <f>VLOOKUP(S45,leden!A:B,2,FALSE)</f>
        <v>SOENENS Joël</v>
      </c>
      <c r="K45" s="6">
        <f>VLOOKUP(S45,leden!A:D,4,FALSE)</f>
        <v>22</v>
      </c>
      <c r="L45" s="7">
        <v>22</v>
      </c>
      <c r="M45" s="8">
        <f>D45</f>
        <v>26</v>
      </c>
      <c r="N45" s="194">
        <f>ROUNDDOWN(L45/M45,3)</f>
        <v>0.846</v>
      </c>
      <c r="O45" s="8">
        <f>IF(F45="","",2-F45)</f>
        <v>2</v>
      </c>
      <c r="P45" s="169">
        <f>L45/K45</f>
        <v>1</v>
      </c>
      <c r="Q45" s="9">
        <v>5</v>
      </c>
      <c r="R45">
        <v>9420</v>
      </c>
      <c r="S45">
        <v>7287</v>
      </c>
    </row>
    <row r="46" spans="1:19" ht="13.5" thickBot="1">
      <c r="A46" s="124" t="str">
        <f>VLOOKUP(R46,leden!A:B,2,FALSE)</f>
        <v>RAES Freddy</v>
      </c>
      <c r="B46" s="125">
        <f>VLOOKUP(R46,leden!A:D,4,FALSE)</f>
        <v>22</v>
      </c>
      <c r="C46" s="11">
        <v>14</v>
      </c>
      <c r="D46" s="12">
        <v>25</v>
      </c>
      <c r="E46" s="203">
        <f>ROUNDDOWN(C46/D46,3)</f>
        <v>0.56</v>
      </c>
      <c r="F46" s="55">
        <v>0</v>
      </c>
      <c r="G46" s="170">
        <f>C46/B46</f>
        <v>0.6363636363636364</v>
      </c>
      <c r="H46" s="13">
        <v>4</v>
      </c>
      <c r="I46" s="179"/>
      <c r="J46" s="60" t="str">
        <f>VLOOKUP(S46,leden!A:B,2,FALSE)</f>
        <v>CALLIAUW Ludo</v>
      </c>
      <c r="K46" s="10">
        <f>VLOOKUP(S46,leden!A:D,4,FALSE)</f>
        <v>22</v>
      </c>
      <c r="L46" s="11">
        <v>22</v>
      </c>
      <c r="M46" s="12">
        <f>D46</f>
        <v>25</v>
      </c>
      <c r="N46" s="195">
        <f>ROUNDDOWN(L46/M46,3)</f>
        <v>0.88</v>
      </c>
      <c r="O46" s="55">
        <f>IF(F46="","",2-F46)</f>
        <v>2</v>
      </c>
      <c r="P46" s="170">
        <f>L46/K46</f>
        <v>1</v>
      </c>
      <c r="Q46" s="13">
        <v>4</v>
      </c>
      <c r="R46">
        <v>8098</v>
      </c>
      <c r="S46">
        <v>1102</v>
      </c>
    </row>
    <row r="47" spans="1:17" ht="13.5" thickBot="1">
      <c r="A47" s="179"/>
      <c r="B47" s="51">
        <f>SUM(B44:B46)</f>
        <v>83</v>
      </c>
      <c r="C47" s="53">
        <f>SUM(C44:C46)</f>
        <v>47</v>
      </c>
      <c r="D47" s="52">
        <f>SUM(D44:D46)</f>
        <v>108</v>
      </c>
      <c r="E47" s="205">
        <f>ROUNDDOWN(C47/D47,3)</f>
        <v>0.435</v>
      </c>
      <c r="F47" s="56">
        <f>SUM(F44:F46)</f>
        <v>0</v>
      </c>
      <c r="G47" s="171">
        <f>SUM(G44:G46)</f>
        <v>1.6908298673004554</v>
      </c>
      <c r="H47" s="181"/>
      <c r="I47" s="179"/>
      <c r="J47" s="179"/>
      <c r="K47" s="51">
        <f>SUM(K44:K46)</f>
        <v>71</v>
      </c>
      <c r="L47" s="53">
        <f>SUM(L44:L46)</f>
        <v>71</v>
      </c>
      <c r="M47" s="52">
        <f>SUM(M44:M46)</f>
        <v>108</v>
      </c>
      <c r="N47" s="196">
        <f>ROUNDDOWN(L47/M47,3)</f>
        <v>0.657</v>
      </c>
      <c r="O47" s="56">
        <f>SUM(O44:O46)</f>
        <v>6</v>
      </c>
      <c r="P47" s="171">
        <f>SUM(P44:P46)</f>
        <v>3</v>
      </c>
      <c r="Q47" s="181"/>
    </row>
    <row r="48" spans="1:17" ht="12.75">
      <c r="A48" s="179"/>
      <c r="B48" s="179"/>
      <c r="C48" s="179"/>
      <c r="D48" s="179"/>
      <c r="E48" s="180"/>
      <c r="F48" s="179"/>
      <c r="G48" s="180"/>
      <c r="H48" s="179"/>
      <c r="I48" s="179"/>
      <c r="J48" s="179"/>
      <c r="K48" s="179"/>
      <c r="L48" s="179"/>
      <c r="M48" s="179"/>
      <c r="N48" s="179"/>
      <c r="O48" s="179"/>
      <c r="P48" s="180"/>
      <c r="Q48" s="179"/>
    </row>
    <row r="49" spans="1:17" ht="13.5" thickBot="1">
      <c r="A49" s="179"/>
      <c r="B49" s="179"/>
      <c r="C49" s="179"/>
      <c r="D49" s="179"/>
      <c r="E49" s="180"/>
      <c r="F49" s="179"/>
      <c r="G49" s="180"/>
      <c r="H49" s="179"/>
      <c r="I49" s="179"/>
      <c r="J49" s="179"/>
      <c r="K49" s="179"/>
      <c r="L49" s="179"/>
      <c r="M49" s="179"/>
      <c r="N49" s="179"/>
      <c r="O49" s="179"/>
      <c r="P49" s="180"/>
      <c r="Q49" s="179"/>
    </row>
    <row r="50" spans="1:17" ht="18.75" thickBot="1">
      <c r="A50" s="179"/>
      <c r="B50" s="179"/>
      <c r="C50" s="179"/>
      <c r="D50" s="179"/>
      <c r="E50" s="180"/>
      <c r="F50" s="179"/>
      <c r="G50" s="180"/>
      <c r="H50" s="179"/>
      <c r="I50" s="179"/>
      <c r="J50" s="132" t="s">
        <v>16</v>
      </c>
      <c r="K50" s="213" t="s">
        <v>14</v>
      </c>
      <c r="L50" s="214"/>
      <c r="M50" s="214" t="s">
        <v>5</v>
      </c>
      <c r="N50" s="214"/>
      <c r="O50" s="215" t="s">
        <v>15</v>
      </c>
      <c r="P50" s="216"/>
      <c r="Q50" s="217"/>
    </row>
    <row r="51" spans="1:17" ht="18" customHeight="1">
      <c r="A51" s="183"/>
      <c r="B51" s="234" t="str">
        <f>A7</f>
        <v>K.BC ARGOS-WESTVELD</v>
      </c>
      <c r="C51" s="235"/>
      <c r="D51" s="235"/>
      <c r="E51" s="235"/>
      <c r="F51" s="235"/>
      <c r="G51" s="235"/>
      <c r="H51" s="235"/>
      <c r="I51" s="236"/>
      <c r="J51" s="131">
        <f>G7+G21+G35</f>
        <v>6</v>
      </c>
      <c r="K51" s="237">
        <f>SUM(F12,F26,F40)</f>
        <v>14</v>
      </c>
      <c r="L51" s="238"/>
      <c r="M51" s="239">
        <f>G12+G26+G40</f>
        <v>8.382352941176471</v>
      </c>
      <c r="N51" s="240"/>
      <c r="O51" s="241">
        <v>1</v>
      </c>
      <c r="P51" s="242"/>
      <c r="Q51" s="243"/>
    </row>
    <row r="52" spans="1:17" ht="18" customHeight="1">
      <c r="A52" s="183"/>
      <c r="B52" s="234" t="str">
        <f>J7</f>
        <v>BC ' OSKE</v>
      </c>
      <c r="C52" s="235"/>
      <c r="D52" s="235"/>
      <c r="E52" s="235"/>
      <c r="F52" s="235"/>
      <c r="G52" s="235"/>
      <c r="H52" s="235"/>
      <c r="I52" s="236"/>
      <c r="J52" s="152">
        <f>P7+P28+P42</f>
        <v>4</v>
      </c>
      <c r="K52" s="227">
        <f>SUM(O12,O33,O47)</f>
        <v>12</v>
      </c>
      <c r="L52" s="228"/>
      <c r="M52" s="229">
        <f>SUM(P12,P33,P47)</f>
        <v>8.363636363636363</v>
      </c>
      <c r="N52" s="230"/>
      <c r="O52" s="231">
        <v>2</v>
      </c>
      <c r="P52" s="232"/>
      <c r="Q52" s="233"/>
    </row>
    <row r="53" spans="1:17" ht="18" customHeight="1">
      <c r="A53" s="183"/>
      <c r="B53" s="246" t="str">
        <f>J14</f>
        <v>KON. BRUGSE BC </v>
      </c>
      <c r="C53" s="247"/>
      <c r="D53" s="247"/>
      <c r="E53" s="247"/>
      <c r="F53" s="247"/>
      <c r="G53" s="247"/>
      <c r="H53" s="247"/>
      <c r="I53" s="248"/>
      <c r="J53" s="152">
        <f>P14+G28+P35</f>
        <v>2</v>
      </c>
      <c r="K53" s="227">
        <f>SUM(O19,F33,O40)</f>
        <v>10</v>
      </c>
      <c r="L53" s="228"/>
      <c r="M53" s="229">
        <f>SUM(P19,G33,P40)</f>
        <v>8.136363636363637</v>
      </c>
      <c r="N53" s="230"/>
      <c r="O53" s="231">
        <v>3</v>
      </c>
      <c r="P53" s="232"/>
      <c r="Q53" s="233"/>
    </row>
    <row r="54" spans="1:17" ht="18" customHeight="1">
      <c r="A54" s="183"/>
      <c r="B54" s="246" t="str">
        <f>A14</f>
        <v>K.BC  METRO</v>
      </c>
      <c r="C54" s="247"/>
      <c r="D54" s="247"/>
      <c r="E54" s="247"/>
      <c r="F54" s="247"/>
      <c r="G54" s="247"/>
      <c r="H54" s="247"/>
      <c r="I54" s="248"/>
      <c r="J54" s="152">
        <f>G14+P21+G42</f>
        <v>0</v>
      </c>
      <c r="K54" s="227">
        <f>SUM(F19,O26,F47)</f>
        <v>0</v>
      </c>
      <c r="L54" s="228"/>
      <c r="M54" s="229">
        <f>SUM(G19,P26,G47)</f>
        <v>7.081996434937611</v>
      </c>
      <c r="N54" s="230"/>
      <c r="O54" s="231">
        <v>4</v>
      </c>
      <c r="P54" s="232"/>
      <c r="Q54" s="233"/>
    </row>
    <row r="56" spans="12:16" ht="12.75">
      <c r="L56" s="207" t="s">
        <v>22</v>
      </c>
      <c r="M56" s="208"/>
      <c r="N56" s="208"/>
      <c r="O56" s="208"/>
      <c r="P56" s="208"/>
    </row>
    <row r="57" spans="2:17" ht="12.75">
      <c r="B57" s="244">
        <v>43596</v>
      </c>
      <c r="C57" s="245"/>
      <c r="D57" s="245"/>
      <c r="E57" s="245"/>
      <c r="F57" s="245"/>
      <c r="G57" s="245"/>
      <c r="H57" s="130"/>
      <c r="K57" s="207" t="s">
        <v>17</v>
      </c>
      <c r="L57" s="208"/>
      <c r="M57" s="208"/>
      <c r="N57" s="208"/>
      <c r="O57" s="208"/>
      <c r="P57" s="208"/>
      <c r="Q57" s="208"/>
    </row>
  </sheetData>
  <sheetProtection/>
  <mergeCells count="63">
    <mergeCell ref="A1:Q1"/>
    <mergeCell ref="B3:N3"/>
    <mergeCell ref="G35:H35"/>
    <mergeCell ref="A35:F35"/>
    <mergeCell ref="G21:H21"/>
    <mergeCell ref="A21:F21"/>
    <mergeCell ref="P14:Q14"/>
    <mergeCell ref="J14:O14"/>
    <mergeCell ref="A4:Q4"/>
    <mergeCell ref="G7:H7"/>
    <mergeCell ref="K57:Q57"/>
    <mergeCell ref="B57:G57"/>
    <mergeCell ref="K53:L53"/>
    <mergeCell ref="M53:N53"/>
    <mergeCell ref="O53:Q53"/>
    <mergeCell ref="B52:I52"/>
    <mergeCell ref="B54:I54"/>
    <mergeCell ref="B53:I53"/>
    <mergeCell ref="K52:L52"/>
    <mergeCell ref="M52:N52"/>
    <mergeCell ref="K51:L51"/>
    <mergeCell ref="M51:N51"/>
    <mergeCell ref="O51:Q51"/>
    <mergeCell ref="A7:F7"/>
    <mergeCell ref="G14:H14"/>
    <mergeCell ref="P7:Q7"/>
    <mergeCell ref="J7:O7"/>
    <mergeCell ref="J28:O28"/>
    <mergeCell ref="J8:Q8"/>
    <mergeCell ref="A15:H15"/>
    <mergeCell ref="K54:L54"/>
    <mergeCell ref="M54:N54"/>
    <mergeCell ref="O54:Q54"/>
    <mergeCell ref="A36:H36"/>
    <mergeCell ref="J36:Q36"/>
    <mergeCell ref="J43:Q43"/>
    <mergeCell ref="A43:H43"/>
    <mergeCell ref="O52:Q52"/>
    <mergeCell ref="P42:Q42"/>
    <mergeCell ref="B51:I51"/>
    <mergeCell ref="J15:Q15"/>
    <mergeCell ref="A14:F14"/>
    <mergeCell ref="J5:P5"/>
    <mergeCell ref="G5:I5"/>
    <mergeCell ref="A8:H8"/>
    <mergeCell ref="A5:F5"/>
    <mergeCell ref="P21:Q21"/>
    <mergeCell ref="P28:Q28"/>
    <mergeCell ref="P35:Q35"/>
    <mergeCell ref="A22:H22"/>
    <mergeCell ref="A29:H29"/>
    <mergeCell ref="J29:Q29"/>
    <mergeCell ref="J21:O21"/>
    <mergeCell ref="L56:P56"/>
    <mergeCell ref="A28:F28"/>
    <mergeCell ref="G28:H28"/>
    <mergeCell ref="K50:L50"/>
    <mergeCell ref="M50:N50"/>
    <mergeCell ref="O50:Q50"/>
    <mergeCell ref="A42:F42"/>
    <mergeCell ref="G42:H42"/>
    <mergeCell ref="J42:O42"/>
    <mergeCell ref="J35:O35"/>
  </mergeCells>
  <printOptions/>
  <pageMargins left="0.5905511811023623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9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2" max="2" width="3.8515625" style="0" customWidth="1"/>
    <col min="3" max="3" width="22.00390625" style="0" customWidth="1"/>
    <col min="4" max="4" width="6.00390625" style="0" customWidth="1"/>
    <col min="5" max="6" width="6.7109375" style="0" customWidth="1"/>
    <col min="7" max="7" width="7.57421875" style="0" customWidth="1"/>
    <col min="9" max="9" width="0" style="0" hidden="1" customWidth="1"/>
    <col min="11" max="11" width="9.28125" style="0" bestFit="1" customWidth="1"/>
  </cols>
  <sheetData>
    <row r="1" spans="1:11" ht="15.75">
      <c r="A1" s="266" t="s">
        <v>19</v>
      </c>
      <c r="B1" s="267"/>
      <c r="C1" s="267"/>
      <c r="D1" s="267"/>
      <c r="E1" s="267"/>
      <c r="F1" s="267"/>
      <c r="G1" s="267"/>
      <c r="H1" s="267"/>
      <c r="I1" s="267"/>
      <c r="J1" s="267"/>
      <c r="K1" s="268"/>
    </row>
    <row r="2" spans="1:11" ht="6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1"/>
    </row>
    <row r="3" spans="1:11" ht="23.25">
      <c r="A3" s="139"/>
      <c r="B3" s="269" t="s">
        <v>20</v>
      </c>
      <c r="C3" s="269"/>
      <c r="D3" s="269"/>
      <c r="E3" s="269"/>
      <c r="F3" s="269"/>
      <c r="G3" s="269"/>
      <c r="H3" s="269"/>
      <c r="I3" s="269"/>
      <c r="J3" s="269"/>
      <c r="K3" s="141"/>
    </row>
    <row r="4" spans="1:11" ht="5.25" customHeight="1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1"/>
    </row>
    <row r="5" spans="1:11" ht="20.25">
      <c r="A5" s="139"/>
      <c r="B5" s="270" t="s">
        <v>27</v>
      </c>
      <c r="C5" s="270"/>
      <c r="D5" s="270"/>
      <c r="E5" s="270"/>
      <c r="F5" s="270"/>
      <c r="G5" s="270"/>
      <c r="H5" s="270"/>
      <c r="I5" s="270"/>
      <c r="J5" s="270"/>
      <c r="K5" s="141"/>
    </row>
    <row r="6" spans="1:18" ht="17.25" thickBot="1">
      <c r="A6" s="142"/>
      <c r="B6" s="271" t="s">
        <v>28</v>
      </c>
      <c r="C6" s="271"/>
      <c r="D6" s="271"/>
      <c r="E6" s="271"/>
      <c r="F6" s="271"/>
      <c r="G6" s="271"/>
      <c r="H6" s="271"/>
      <c r="I6" s="271"/>
      <c r="J6" s="271"/>
      <c r="K6" s="143"/>
      <c r="M6" s="14"/>
      <c r="N6" s="14"/>
      <c r="O6" s="14"/>
      <c r="P6" s="14"/>
      <c r="Q6" s="14"/>
      <c r="R6" s="14"/>
    </row>
    <row r="7" spans="1:18" ht="12.75">
      <c r="A7" s="14"/>
      <c r="B7" s="14"/>
      <c r="C7" s="14"/>
      <c r="D7" s="14"/>
      <c r="E7" s="14"/>
      <c r="F7" s="14"/>
      <c r="G7" s="14"/>
      <c r="H7" s="14"/>
      <c r="I7" s="15"/>
      <c r="J7" s="14"/>
      <c r="K7" s="14"/>
      <c r="M7" s="14"/>
      <c r="N7" s="14"/>
      <c r="O7" s="14"/>
      <c r="P7" s="14"/>
      <c r="Q7" s="14"/>
      <c r="R7" s="14"/>
    </row>
    <row r="8" spans="1:18" ht="15.75">
      <c r="A8" s="262" t="str">
        <f>PLOEGUITSLAG!A7</f>
        <v>K.BC ARGOS-WESTVELD</v>
      </c>
      <c r="B8" s="263"/>
      <c r="C8" s="263"/>
      <c r="D8" s="14"/>
      <c r="E8" s="154"/>
      <c r="F8" s="61"/>
      <c r="G8" s="14"/>
      <c r="H8" s="14"/>
      <c r="I8" s="15"/>
      <c r="J8" s="14"/>
      <c r="K8" s="14"/>
      <c r="M8" s="14"/>
      <c r="N8" s="14"/>
      <c r="O8" s="14"/>
      <c r="P8" s="14"/>
      <c r="Q8" s="14"/>
      <c r="R8" s="14"/>
    </row>
    <row r="9" spans="1:18" ht="15.75" thickBot="1">
      <c r="A9" s="256" t="s">
        <v>0</v>
      </c>
      <c r="B9" s="257"/>
      <c r="C9" s="264" t="str">
        <f>VLOOKUP(K9,leden!A:B,2,FALSE)</f>
        <v>VAN ACKER Johan</v>
      </c>
      <c r="D9" s="260">
        <f>VLOOKUP(K9,leden!A:D,4,FALSE)</f>
        <v>34</v>
      </c>
      <c r="E9" s="16"/>
      <c r="F9" s="17"/>
      <c r="G9" s="16"/>
      <c r="H9" s="16"/>
      <c r="I9" s="18"/>
      <c r="J9" s="19" t="s">
        <v>8</v>
      </c>
      <c r="K9" s="20">
        <f>PLOEGUITSLAG!R9</f>
        <v>6713</v>
      </c>
      <c r="M9" s="14"/>
      <c r="N9" s="61"/>
      <c r="O9" s="14"/>
      <c r="P9" s="14"/>
      <c r="Q9" s="14"/>
      <c r="R9" s="14"/>
    </row>
    <row r="10" spans="1:18" ht="13.5" customHeight="1" thickBot="1">
      <c r="A10" s="257"/>
      <c r="B10" s="257"/>
      <c r="C10" s="265"/>
      <c r="D10" s="261"/>
      <c r="E10" s="21" t="s">
        <v>7</v>
      </c>
      <c r="F10" s="21" t="s">
        <v>1</v>
      </c>
      <c r="G10" s="22" t="s">
        <v>2</v>
      </c>
      <c r="H10" s="21" t="s">
        <v>10</v>
      </c>
      <c r="I10" s="23" t="s">
        <v>3</v>
      </c>
      <c r="J10" s="21" t="s">
        <v>4</v>
      </c>
      <c r="K10" s="21" t="s">
        <v>5</v>
      </c>
      <c r="M10" s="14"/>
      <c r="N10" s="14"/>
      <c r="O10" s="14"/>
      <c r="P10" s="14"/>
      <c r="Q10" s="14"/>
      <c r="R10" s="14"/>
    </row>
    <row r="11" spans="1:18" ht="12.75">
      <c r="A11" s="14"/>
      <c r="B11" s="24">
        <v>1</v>
      </c>
      <c r="C11" s="25" t="str">
        <f>PLOEGUITSLAG!J9</f>
        <v>VERMEULEN Johan</v>
      </c>
      <c r="D11" s="62"/>
      <c r="E11" s="126">
        <f>PLOEGUITSLAG!F9</f>
        <v>0</v>
      </c>
      <c r="F11" s="66">
        <f>PLOEGUITSLAG!C9</f>
        <v>19</v>
      </c>
      <c r="G11" s="66">
        <f>PLOEGUITSLAG!D9</f>
        <v>50</v>
      </c>
      <c r="H11" s="67">
        <f>PLOEGUITSLAG!E9</f>
        <v>0.38</v>
      </c>
      <c r="I11" s="66" t="str">
        <f>PLOEGUITSLAG!J9</f>
        <v>VERMEULEN Johan</v>
      </c>
      <c r="J11" s="66">
        <f>PLOEGUITSLAG!H9</f>
        <v>4</v>
      </c>
      <c r="K11" s="173">
        <f>PLOEGUITSLAG!G9</f>
        <v>0.5588235294117647</v>
      </c>
      <c r="M11" s="14"/>
      <c r="N11" s="14"/>
      <c r="O11" s="14"/>
      <c r="P11" s="14"/>
      <c r="Q11" s="14"/>
      <c r="R11" s="14"/>
    </row>
    <row r="12" spans="1:18" ht="12.75">
      <c r="A12" s="14"/>
      <c r="B12" s="26">
        <v>2</v>
      </c>
      <c r="C12" s="27" t="str">
        <f>PLOEGUITSLAG!J23</f>
        <v>CAUDRON Danny</v>
      </c>
      <c r="D12" s="63"/>
      <c r="E12" s="127">
        <f>PLOEGUITSLAG!F23</f>
        <v>2</v>
      </c>
      <c r="F12" s="68">
        <f>PLOEGUITSLAG!C23</f>
        <v>34</v>
      </c>
      <c r="G12" s="68">
        <f>PLOEGUITSLAG!D23</f>
        <v>51</v>
      </c>
      <c r="H12" s="69">
        <f>PLOEGUITSLAG!E23</f>
        <v>0.666</v>
      </c>
      <c r="I12" s="68" t="str">
        <f>PLOEGUITSLAG!J23</f>
        <v>CAUDRON Danny</v>
      </c>
      <c r="J12" s="68">
        <f>PLOEGUITSLAG!H23</f>
        <v>3</v>
      </c>
      <c r="K12" s="174">
        <f>PLOEGUITSLAG!G23</f>
        <v>1</v>
      </c>
      <c r="M12" s="14"/>
      <c r="N12" s="14"/>
      <c r="O12" s="14"/>
      <c r="P12" s="14"/>
      <c r="Q12" s="14"/>
      <c r="R12" s="14"/>
    </row>
    <row r="13" spans="1:18" ht="13.5" thickBot="1">
      <c r="A13" s="14"/>
      <c r="B13" s="26">
        <v>3</v>
      </c>
      <c r="C13" s="28" t="str">
        <f>PLOEGUITSLAG!J37</f>
        <v>SEYS Herbert</v>
      </c>
      <c r="D13" s="63"/>
      <c r="E13" s="127">
        <f>PLOEGUITSLAG!F37</f>
        <v>0</v>
      </c>
      <c r="F13" s="68">
        <f>PLOEGUITSLAG!C37</f>
        <v>28</v>
      </c>
      <c r="G13" s="68">
        <f>PLOEGUITSLAG!D37</f>
        <v>54</v>
      </c>
      <c r="H13" s="69">
        <f>PLOEGUITSLAG!E37</f>
        <v>0.518</v>
      </c>
      <c r="I13" s="68"/>
      <c r="J13" s="68">
        <f>PLOEGUITSLAG!H37</f>
        <v>3</v>
      </c>
      <c r="K13" s="174">
        <f>PLOEGUITSLAG!G37</f>
        <v>0.8235294117647058</v>
      </c>
      <c r="M13" s="14"/>
      <c r="N13" s="14"/>
      <c r="O13" s="14"/>
      <c r="P13" s="14"/>
      <c r="Q13" s="14"/>
      <c r="R13" s="14"/>
    </row>
    <row r="14" spans="1:18" ht="13.5" hidden="1" thickBot="1">
      <c r="A14" s="14"/>
      <c r="B14" s="26">
        <v>4</v>
      </c>
      <c r="C14" s="28" t="str">
        <f>PLOEGUITSLAG!J44</f>
        <v>VERMEULEN Johan</v>
      </c>
      <c r="D14" s="63"/>
      <c r="E14" s="68">
        <f>PLOEGUITSLAG!F44</f>
        <v>0</v>
      </c>
      <c r="F14" s="68">
        <f>PLOEGUITSLAG!C44</f>
        <v>22</v>
      </c>
      <c r="G14" s="68">
        <f>PLOEGUITSLAG!D44</f>
        <v>57</v>
      </c>
      <c r="H14" s="69">
        <f>PLOEGUITSLAG!E44</f>
        <v>0.385</v>
      </c>
      <c r="I14" s="68" t="str">
        <f>PLOEGUITSLAG!J37</f>
        <v>SEYS Herbert</v>
      </c>
      <c r="J14" s="68">
        <f>PLOEGUITSLAG!H44</f>
        <v>3</v>
      </c>
      <c r="K14" s="174">
        <f>PLOEGUITSLAG!G44</f>
        <v>0.6470588235294118</v>
      </c>
      <c r="M14" s="14"/>
      <c r="N14" s="61" t="s">
        <v>11</v>
      </c>
      <c r="O14" s="14"/>
      <c r="P14" s="14"/>
      <c r="Q14" s="14"/>
      <c r="R14" s="14"/>
    </row>
    <row r="15" spans="1:18" ht="13.5" hidden="1" thickBot="1">
      <c r="A15" s="14"/>
      <c r="B15" s="29">
        <v>4</v>
      </c>
      <c r="C15" s="30"/>
      <c r="D15" s="64" t="s">
        <v>9</v>
      </c>
      <c r="E15" s="70" t="s">
        <v>9</v>
      </c>
      <c r="F15" s="70" t="s">
        <v>9</v>
      </c>
      <c r="G15" s="70" t="s">
        <v>9</v>
      </c>
      <c r="H15" s="71" t="s">
        <v>9</v>
      </c>
      <c r="I15" s="72"/>
      <c r="J15" s="70" t="s">
        <v>9</v>
      </c>
      <c r="K15" s="175" t="s">
        <v>9</v>
      </c>
      <c r="M15" s="14"/>
      <c r="N15" s="14"/>
      <c r="O15" s="14"/>
      <c r="P15" s="14"/>
      <c r="Q15" s="14"/>
      <c r="R15" s="14"/>
    </row>
    <row r="16" spans="1:18" ht="13.5" thickBot="1">
      <c r="A16" s="34"/>
      <c r="B16" s="35"/>
      <c r="C16" s="79" t="str">
        <f>IF(F16=0,"",IF(H16&gt;=0.789,"PR",IF(H16&lt;0.625,"OG","MG")))</f>
        <v>OG</v>
      </c>
      <c r="D16" s="65" t="s">
        <v>6</v>
      </c>
      <c r="E16" s="57">
        <f>SUM(E11:E13)</f>
        <v>2</v>
      </c>
      <c r="F16" s="57">
        <f>SUM(F11:F13)</f>
        <v>81</v>
      </c>
      <c r="G16" s="57">
        <f>SUM(G11:G13)</f>
        <v>155</v>
      </c>
      <c r="H16" s="197">
        <f>ROUNDDOWN(F16/G16,3)</f>
        <v>0.522</v>
      </c>
      <c r="I16" s="38">
        <v>0.317</v>
      </c>
      <c r="J16" s="57">
        <f>MAX(J11:J14)</f>
        <v>4</v>
      </c>
      <c r="K16" s="176">
        <f>SUM(K11:K13)</f>
        <v>2.3823529411764706</v>
      </c>
      <c r="M16" s="14"/>
      <c r="N16" s="14"/>
      <c r="O16" s="14"/>
      <c r="P16" s="14"/>
      <c r="Q16" s="14"/>
      <c r="R16" s="14"/>
    </row>
    <row r="17" spans="1:18" ht="12.75">
      <c r="A17" s="34"/>
      <c r="B17" s="35"/>
      <c r="C17" s="34"/>
      <c r="D17" s="34"/>
      <c r="E17" s="34"/>
      <c r="F17" s="34"/>
      <c r="G17" s="34"/>
      <c r="H17" s="34"/>
      <c r="I17" s="39"/>
      <c r="J17" s="34"/>
      <c r="K17" s="34"/>
      <c r="M17" s="61" t="s">
        <v>11</v>
      </c>
      <c r="N17" s="14"/>
      <c r="O17" s="14"/>
      <c r="P17" s="14"/>
      <c r="Q17" s="14"/>
      <c r="R17" s="14"/>
    </row>
    <row r="18" spans="1:11" ht="15.75" thickBot="1">
      <c r="A18" s="256" t="s">
        <v>0</v>
      </c>
      <c r="B18" s="257"/>
      <c r="C18" s="264" t="str">
        <f>VLOOKUP(K18,leden!A:B,2,FALSE)</f>
        <v>STRYPENS Lucien</v>
      </c>
      <c r="D18" s="260">
        <f>VLOOKUP(K18,leden!A:D,4,FALSE)</f>
        <v>27</v>
      </c>
      <c r="E18" s="156"/>
      <c r="F18" s="17"/>
      <c r="G18" s="16"/>
      <c r="H18" s="16"/>
      <c r="I18" s="18"/>
      <c r="J18" s="19" t="s">
        <v>8</v>
      </c>
      <c r="K18" s="20">
        <f>PLOEGUITSLAG!R10</f>
        <v>4036</v>
      </c>
    </row>
    <row r="19" spans="1:11" ht="13.5" customHeight="1" thickBot="1">
      <c r="A19" s="257"/>
      <c r="B19" s="257"/>
      <c r="C19" s="265"/>
      <c r="D19" s="261"/>
      <c r="E19" s="21" t="s">
        <v>7</v>
      </c>
      <c r="F19" s="21" t="s">
        <v>1</v>
      </c>
      <c r="G19" s="22" t="s">
        <v>2</v>
      </c>
      <c r="H19" s="21" t="s">
        <v>10</v>
      </c>
      <c r="I19" s="40" t="s">
        <v>3</v>
      </c>
      <c r="J19" s="21" t="s">
        <v>4</v>
      </c>
      <c r="K19" s="21" t="s">
        <v>5</v>
      </c>
    </row>
    <row r="20" spans="1:11" ht="12.75">
      <c r="A20" s="14"/>
      <c r="B20" s="24">
        <v>1</v>
      </c>
      <c r="C20" s="25" t="str">
        <f>PLOEGUITSLAG!J10</f>
        <v>SOENENS Joël</v>
      </c>
      <c r="D20" s="74"/>
      <c r="E20" s="66">
        <f>PLOEGUITSLAG!F10</f>
        <v>2</v>
      </c>
      <c r="F20" s="66">
        <f>PLOEGUITSLAG!C10</f>
        <v>27</v>
      </c>
      <c r="G20" s="66">
        <f>PLOEGUITSLAG!D10</f>
        <v>44</v>
      </c>
      <c r="H20" s="67">
        <f>PLOEGUITSLAG!E10</f>
        <v>0.613</v>
      </c>
      <c r="I20" s="66" t="str">
        <f>PLOEGUITSLAG!J17</f>
        <v>SCHOE Henk</v>
      </c>
      <c r="J20" s="66">
        <f>PLOEGUITSLAG!H10</f>
        <v>3</v>
      </c>
      <c r="K20" s="173">
        <f>PLOEGUITSLAG!G10</f>
        <v>1</v>
      </c>
    </row>
    <row r="21" spans="1:11" ht="12.75">
      <c r="A21" s="14"/>
      <c r="B21" s="26">
        <v>2</v>
      </c>
      <c r="C21" s="27" t="str">
        <f>PLOEGUITSLAG!J24</f>
        <v>CAUDRON Bjorn</v>
      </c>
      <c r="D21" s="63"/>
      <c r="E21" s="68">
        <f>PLOEGUITSLAG!F24</f>
        <v>2</v>
      </c>
      <c r="F21" s="68">
        <f>PLOEGUITSLAG!C24</f>
        <v>27</v>
      </c>
      <c r="G21" s="68">
        <f>PLOEGUITSLAG!D24</f>
        <v>48</v>
      </c>
      <c r="H21" s="69">
        <f>PLOEGUITSLAG!E24</f>
        <v>0.562</v>
      </c>
      <c r="I21" s="68" t="str">
        <f>PLOEGUITSLAG!J24</f>
        <v>CAUDRON Bjorn</v>
      </c>
      <c r="J21" s="68">
        <f>PLOEGUITSLAG!H24</f>
        <v>3</v>
      </c>
      <c r="K21" s="174">
        <f>PLOEGUITSLAG!G24</f>
        <v>1</v>
      </c>
    </row>
    <row r="22" spans="1:11" ht="13.5" thickBot="1">
      <c r="A22" s="14"/>
      <c r="B22" s="26">
        <v>3</v>
      </c>
      <c r="C22" s="28" t="str">
        <f>PLOEGUITSLAG!J38</f>
        <v>SCHOE Henk</v>
      </c>
      <c r="D22" s="63"/>
      <c r="E22" s="68">
        <f>PLOEGUITSLAG!F38</f>
        <v>2</v>
      </c>
      <c r="F22" s="68">
        <f>PLOEGUITSLAG!C38</f>
        <v>27</v>
      </c>
      <c r="G22" s="68">
        <f>PLOEGUITSLAG!D38</f>
        <v>35</v>
      </c>
      <c r="H22" s="69">
        <f>PLOEGUITSLAG!E38</f>
        <v>0.771</v>
      </c>
      <c r="I22" s="68" t="str">
        <f>PLOEGUITSLAG!J25</f>
        <v>RAES Freddy</v>
      </c>
      <c r="J22" s="68">
        <f>PLOEGUITSLAG!H38</f>
        <v>3</v>
      </c>
      <c r="K22" s="174">
        <f>PLOEGUITSLAG!G38</f>
        <v>1</v>
      </c>
    </row>
    <row r="23" spans="1:11" ht="13.5" hidden="1" thickBot="1">
      <c r="A23" s="14"/>
      <c r="B23" s="26">
        <v>4</v>
      </c>
      <c r="C23" s="28" t="str">
        <f>PLOEGUITSLAG!J45</f>
        <v>SOENENS Joël</v>
      </c>
      <c r="D23" s="63"/>
      <c r="E23" s="68">
        <f>PLOEGUITSLAG!F45</f>
        <v>0</v>
      </c>
      <c r="F23" s="68">
        <f>PLOEGUITSLAG!C45</f>
        <v>11</v>
      </c>
      <c r="G23" s="68">
        <f>PLOEGUITSLAG!D45</f>
        <v>26</v>
      </c>
      <c r="H23" s="69">
        <f>PLOEGUITSLAG!E45</f>
        <v>0.423</v>
      </c>
      <c r="I23" s="68">
        <f>PLOEGUITSLAG!J26</f>
        <v>0</v>
      </c>
      <c r="J23" s="68">
        <f>PLOEGUITSLAG!H45</f>
        <v>2</v>
      </c>
      <c r="K23" s="174">
        <f>PLOEGUITSLAG!G45</f>
        <v>0.4074074074074074</v>
      </c>
    </row>
    <row r="24" spans="1:11" ht="13.5" hidden="1" thickBot="1">
      <c r="A24" s="14"/>
      <c r="B24" s="29">
        <v>4</v>
      </c>
      <c r="C24" s="30"/>
      <c r="D24" s="31" t="s">
        <v>9</v>
      </c>
      <c r="E24" s="32" t="s">
        <v>9</v>
      </c>
      <c r="F24" s="32" t="s">
        <v>9</v>
      </c>
      <c r="G24" s="32" t="s">
        <v>9</v>
      </c>
      <c r="H24" s="33"/>
      <c r="I24" s="33" t="s">
        <v>9</v>
      </c>
      <c r="J24" s="32" t="s">
        <v>9</v>
      </c>
      <c r="K24" s="177" t="s">
        <v>9</v>
      </c>
    </row>
    <row r="25" spans="1:11" ht="13.5" thickBot="1">
      <c r="A25" s="34"/>
      <c r="B25" s="35"/>
      <c r="C25" s="79" t="str">
        <f>IF(F25=0,"",IF(H25&gt;=0.624,"PR",IF(H25&lt;0.51,"OG","MG")))</f>
        <v>PR</v>
      </c>
      <c r="D25" s="37" t="s">
        <v>6</v>
      </c>
      <c r="E25" s="57">
        <f>SUM(E20:E22)</f>
        <v>6</v>
      </c>
      <c r="F25" s="57">
        <f>SUM(F20:F22)</f>
        <v>81</v>
      </c>
      <c r="G25" s="57">
        <f>SUM(G20:G22)</f>
        <v>127</v>
      </c>
      <c r="H25" s="197">
        <f>ROUNDDOWN(F25/G25,3)</f>
        <v>0.637</v>
      </c>
      <c r="I25" s="38">
        <v>0.317</v>
      </c>
      <c r="J25" s="57">
        <f>MAX(J20:J23)</f>
        <v>3</v>
      </c>
      <c r="K25" s="176">
        <f>SUM(K20:K22)</f>
        <v>3</v>
      </c>
    </row>
    <row r="27" spans="1:15" ht="15.75" thickBot="1">
      <c r="A27" s="256" t="s">
        <v>0</v>
      </c>
      <c r="B27" s="257"/>
      <c r="C27" s="264" t="str">
        <f>VLOOKUP(K27,leden!A:B,2,FALSE)</f>
        <v>DE COOMAN Marcel</v>
      </c>
      <c r="D27" s="260">
        <f>VLOOKUP(K27,leden!A:D,4,FALSE)</f>
        <v>22</v>
      </c>
      <c r="E27" s="155"/>
      <c r="F27" s="17"/>
      <c r="G27" s="16"/>
      <c r="H27" s="16"/>
      <c r="I27" s="18"/>
      <c r="J27" s="19" t="s">
        <v>8</v>
      </c>
      <c r="K27" s="20">
        <f>PLOEGUITSLAG!R11</f>
        <v>7476</v>
      </c>
      <c r="O27" s="73" t="s">
        <v>12</v>
      </c>
    </row>
    <row r="28" spans="1:11" ht="13.5" customHeight="1" thickBot="1">
      <c r="A28" s="257"/>
      <c r="B28" s="257"/>
      <c r="C28" s="265"/>
      <c r="D28" s="261"/>
      <c r="E28" s="21" t="s">
        <v>7</v>
      </c>
      <c r="F28" s="21" t="s">
        <v>1</v>
      </c>
      <c r="G28" s="22" t="s">
        <v>2</v>
      </c>
      <c r="H28" s="21" t="s">
        <v>10</v>
      </c>
      <c r="I28" s="40" t="s">
        <v>3</v>
      </c>
      <c r="J28" s="21" t="s">
        <v>4</v>
      </c>
      <c r="K28" s="21" t="s">
        <v>5</v>
      </c>
    </row>
    <row r="29" spans="1:11" ht="12.75">
      <c r="A29" s="14"/>
      <c r="B29" s="24">
        <v>1</v>
      </c>
      <c r="C29" s="25" t="str">
        <f>PLOEGUITSLAG!J11</f>
        <v>CALLIAUW Ludo</v>
      </c>
      <c r="D29" s="74"/>
      <c r="E29" s="66">
        <f>PLOEGUITSLAG!F11</f>
        <v>2</v>
      </c>
      <c r="F29" s="66">
        <f>PLOEGUITSLAG!C11</f>
        <v>22</v>
      </c>
      <c r="G29" s="66">
        <f>PLOEGUITSLAG!D11</f>
        <v>45</v>
      </c>
      <c r="H29" s="67">
        <f>PLOEGUITSLAG!E11</f>
        <v>0.488</v>
      </c>
      <c r="I29" s="66" t="str">
        <f>PLOEGUITSLAG!J25</f>
        <v>RAES Freddy</v>
      </c>
      <c r="J29" s="66">
        <f>PLOEGUITSLAG!H11</f>
        <v>3</v>
      </c>
      <c r="K29" s="173">
        <f>PLOEGUITSLAG!G11</f>
        <v>1</v>
      </c>
    </row>
    <row r="30" spans="1:11" ht="12.75">
      <c r="A30" s="14"/>
      <c r="B30" s="26">
        <v>2</v>
      </c>
      <c r="C30" s="27" t="str">
        <f>PLOEGUITSLAG!J25</f>
        <v>RAES Freddy</v>
      </c>
      <c r="D30" s="63"/>
      <c r="E30" s="68">
        <f>PLOEGUITSLAG!F25</f>
        <v>2</v>
      </c>
      <c r="F30" s="68">
        <f>PLOEGUITSLAG!C25</f>
        <v>22</v>
      </c>
      <c r="G30" s="68">
        <f>PLOEGUITSLAG!D25</f>
        <v>64</v>
      </c>
      <c r="H30" s="69">
        <f>PLOEGUITSLAG!E25</f>
        <v>0.343</v>
      </c>
      <c r="I30" s="68" t="str">
        <f>PLOEGUITSLAG!J25</f>
        <v>RAES Freddy</v>
      </c>
      <c r="J30" s="68">
        <f>PLOEGUITSLAG!H25</f>
        <v>2</v>
      </c>
      <c r="K30" s="174">
        <f>PLOEGUITSLAG!G25</f>
        <v>1</v>
      </c>
    </row>
    <row r="31" spans="1:11" ht="13.5" thickBot="1">
      <c r="A31" s="14"/>
      <c r="B31" s="26">
        <v>3</v>
      </c>
      <c r="C31" s="27" t="str">
        <f>PLOEGUITSLAG!J39</f>
        <v>SEYS Norbert</v>
      </c>
      <c r="D31" s="63"/>
      <c r="E31" s="68">
        <f>PLOEGUITSLAG!F39</f>
        <v>2</v>
      </c>
      <c r="F31" s="68">
        <f>PLOEGUITSLAG!C39</f>
        <v>22</v>
      </c>
      <c r="G31" s="68">
        <f>PLOEGUITSLAG!D39</f>
        <v>41</v>
      </c>
      <c r="H31" s="69">
        <f>PLOEGUITSLAG!E39</f>
        <v>0.536</v>
      </c>
      <c r="I31" s="68">
        <f>PLOEGUITSLAG!J26</f>
        <v>0</v>
      </c>
      <c r="J31" s="68">
        <f>PLOEGUITSLAG!H39</f>
        <v>4</v>
      </c>
      <c r="K31" s="174">
        <f>PLOEGUITSLAG!G39</f>
        <v>1</v>
      </c>
    </row>
    <row r="32" spans="1:11" ht="13.5" hidden="1" thickBot="1">
      <c r="A32" s="14"/>
      <c r="B32" s="26">
        <v>4</v>
      </c>
      <c r="C32" s="27" t="str">
        <f>PLOEGUITSLAG!J46</f>
        <v>CALLIAUW Ludo</v>
      </c>
      <c r="D32" s="63"/>
      <c r="E32" s="68">
        <f>PLOEGUITSLAG!F46</f>
        <v>0</v>
      </c>
      <c r="F32" s="68">
        <f>PLOEGUITSLAG!C46</f>
        <v>14</v>
      </c>
      <c r="G32" s="68">
        <f>PLOEGUITSLAG!D46</f>
        <v>25</v>
      </c>
      <c r="H32" s="69">
        <f>PLOEGUITSLAG!E46</f>
        <v>0.56</v>
      </c>
      <c r="I32" s="68">
        <f>PLOEGUITSLAG!J27</f>
        <v>0</v>
      </c>
      <c r="J32" s="68">
        <f>PLOEGUITSLAG!H46</f>
        <v>4</v>
      </c>
      <c r="K32" s="174">
        <f>PLOEGUITSLAG!G46</f>
        <v>0.6363636363636364</v>
      </c>
    </row>
    <row r="33" spans="1:11" ht="13.5" hidden="1" thickBot="1">
      <c r="A33" s="14"/>
      <c r="B33" s="29">
        <v>4</v>
      </c>
      <c r="C33" s="30"/>
      <c r="D33" s="64" t="s">
        <v>9</v>
      </c>
      <c r="E33" s="70" t="s">
        <v>9</v>
      </c>
      <c r="F33" s="70" t="s">
        <v>9</v>
      </c>
      <c r="G33" s="70" t="s">
        <v>9</v>
      </c>
      <c r="H33" s="71"/>
      <c r="I33" s="71" t="s">
        <v>9</v>
      </c>
      <c r="J33" s="70" t="s">
        <v>9</v>
      </c>
      <c r="K33" s="175" t="s">
        <v>9</v>
      </c>
    </row>
    <row r="34" spans="1:11" ht="13.5" thickBot="1">
      <c r="A34" s="34"/>
      <c r="B34" s="35"/>
      <c r="C34" s="79" t="str">
        <f>IF(F34=0,"",IF(H34&gt;=0.509,"PR",IF(H34&lt;0.415,"OG","MG")))</f>
        <v>MG</v>
      </c>
      <c r="D34" s="65" t="s">
        <v>6</v>
      </c>
      <c r="E34" s="57">
        <f>SUM(E29:E31)</f>
        <v>6</v>
      </c>
      <c r="F34" s="57">
        <f>SUM(F29:F31)</f>
        <v>66</v>
      </c>
      <c r="G34" s="57">
        <f>SUM(G29:G31)</f>
        <v>150</v>
      </c>
      <c r="H34" s="197">
        <f>ROUNDDOWN(F34/G34,3)</f>
        <v>0.44</v>
      </c>
      <c r="I34" s="38">
        <v>0.317</v>
      </c>
      <c r="J34" s="57">
        <f>MAX(J29:J31)</f>
        <v>4</v>
      </c>
      <c r="K34" s="176">
        <f>SUM(K29:K31)</f>
        <v>3</v>
      </c>
    </row>
    <row r="36" spans="1:11" ht="15.75">
      <c r="A36" s="262" t="str">
        <f>PLOEGUITSLAG!J7</f>
        <v>BC ' OSKE</v>
      </c>
      <c r="B36" s="262"/>
      <c r="C36" s="262"/>
      <c r="D36" s="14"/>
      <c r="E36" s="14"/>
      <c r="F36" s="14"/>
      <c r="G36" s="14"/>
      <c r="H36" s="14"/>
      <c r="I36" s="15"/>
      <c r="J36" s="14"/>
      <c r="K36" s="14"/>
    </row>
    <row r="37" spans="1:11" ht="15.75" thickBot="1">
      <c r="A37" s="256" t="s">
        <v>0</v>
      </c>
      <c r="B37" s="257"/>
      <c r="C37" s="264" t="str">
        <f>VLOOKUP(K37,leden!A:B,2,FALSE)</f>
        <v>VERMEULEN Johan</v>
      </c>
      <c r="D37" s="260">
        <f>VLOOKUP(K37,leden!A:E,4,FALSE)</f>
        <v>27</v>
      </c>
      <c r="E37" s="16"/>
      <c r="F37" s="17"/>
      <c r="G37" s="16"/>
      <c r="H37" s="16"/>
      <c r="I37" s="18"/>
      <c r="J37" s="19" t="s">
        <v>8</v>
      </c>
      <c r="K37" s="20">
        <f>PLOEGUITSLAG!S9</f>
        <v>7010</v>
      </c>
    </row>
    <row r="38" spans="1:11" ht="13.5" customHeight="1" thickBot="1">
      <c r="A38" s="257"/>
      <c r="B38" s="257"/>
      <c r="C38" s="265"/>
      <c r="D38" s="261"/>
      <c r="E38" s="21" t="s">
        <v>7</v>
      </c>
      <c r="F38" s="21" t="s">
        <v>1</v>
      </c>
      <c r="G38" s="22" t="s">
        <v>2</v>
      </c>
      <c r="H38" s="21" t="s">
        <v>10</v>
      </c>
      <c r="I38" s="40" t="s">
        <v>3</v>
      </c>
      <c r="J38" s="21" t="s">
        <v>4</v>
      </c>
      <c r="K38" s="21" t="s">
        <v>5</v>
      </c>
    </row>
    <row r="39" spans="1:11" ht="12.75">
      <c r="A39" s="14"/>
      <c r="B39" s="24">
        <v>1</v>
      </c>
      <c r="C39" s="42" t="str">
        <f>PLOEGUITSLAG!A9</f>
        <v>VAN ACKER Johan</v>
      </c>
      <c r="D39" s="75"/>
      <c r="E39" s="66">
        <f>PLOEGUITSLAG!O9</f>
        <v>2</v>
      </c>
      <c r="F39" s="77">
        <f>PLOEGUITSLAG!L9</f>
        <v>27</v>
      </c>
      <c r="G39" s="77">
        <f>PLOEGUITSLAG!M9</f>
        <v>50</v>
      </c>
      <c r="H39" s="67">
        <f>PLOEGUITSLAG!N9</f>
        <v>0.54</v>
      </c>
      <c r="I39" s="67"/>
      <c r="J39" s="77">
        <f>PLOEGUITSLAG!Q9</f>
        <v>4</v>
      </c>
      <c r="K39" s="173">
        <f>PLOEGUITSLAG!P9</f>
        <v>1</v>
      </c>
    </row>
    <row r="40" spans="1:13" ht="12.75">
      <c r="A40" s="14"/>
      <c r="B40" s="26">
        <v>2</v>
      </c>
      <c r="C40" s="128" t="str">
        <f>PLOEGUITSLAG!A30</f>
        <v>SEYS Herbert</v>
      </c>
      <c r="D40" s="76"/>
      <c r="E40" s="68">
        <f>PLOEGUITSLAG!O30</f>
        <v>2</v>
      </c>
      <c r="F40" s="78">
        <f>PLOEGUITSLAG!L30</f>
        <v>27</v>
      </c>
      <c r="G40" s="78">
        <f>PLOEGUITSLAG!M30</f>
        <v>45</v>
      </c>
      <c r="H40" s="69">
        <f>PLOEGUITSLAG!N30</f>
        <v>0.6</v>
      </c>
      <c r="I40" s="69"/>
      <c r="J40" s="78">
        <f>PLOEGUITSLAG!Q30</f>
        <v>7</v>
      </c>
      <c r="K40" s="174">
        <f>PLOEGUITSLAG!P30</f>
        <v>1</v>
      </c>
      <c r="M40" s="73" t="s">
        <v>11</v>
      </c>
    </row>
    <row r="41" spans="1:13" ht="13.5" thickBot="1">
      <c r="A41" s="14"/>
      <c r="B41" s="26">
        <v>3</v>
      </c>
      <c r="C41" s="43" t="str">
        <f>PLOEGUITSLAG!A44</f>
        <v>CAUDRON Danny</v>
      </c>
      <c r="D41" s="76"/>
      <c r="E41" s="68">
        <f>PLOEGUITSLAG!O44</f>
        <v>2</v>
      </c>
      <c r="F41" s="78">
        <f>PLOEGUITSLAG!L44</f>
        <v>27</v>
      </c>
      <c r="G41" s="78">
        <f>PLOEGUITSLAG!M44</f>
        <v>57</v>
      </c>
      <c r="H41" s="69">
        <f>PLOEGUITSLAG!N44</f>
        <v>0.473</v>
      </c>
      <c r="I41" s="69"/>
      <c r="J41" s="78">
        <f>PLOEGUITSLAG!Q44</f>
        <v>3</v>
      </c>
      <c r="K41" s="174">
        <f>PLOEGUITSLAG!P44</f>
        <v>1</v>
      </c>
      <c r="M41" s="73"/>
    </row>
    <row r="42" spans="1:11" ht="13.5" hidden="1" thickBot="1">
      <c r="A42" s="14"/>
      <c r="B42" s="26">
        <v>3</v>
      </c>
      <c r="C42" s="43" t="str">
        <f>PLOEGUITSLAG!A9</f>
        <v>VAN ACKER Johan</v>
      </c>
      <c r="D42" s="76"/>
      <c r="E42" s="68">
        <f>PLOEGUITSLAG!O37</f>
        <v>2</v>
      </c>
      <c r="F42" s="78">
        <f>PLOEGUITSLAG!L37</f>
        <v>44</v>
      </c>
      <c r="G42" s="78">
        <f>PLOEGUITSLAG!M37</f>
        <v>54</v>
      </c>
      <c r="H42" s="158">
        <f>PLOEGUITSLAG!N37</f>
        <v>0.814</v>
      </c>
      <c r="I42" s="69"/>
      <c r="J42" s="78">
        <f>PLOEGUITSLAG!Q37</f>
        <v>3</v>
      </c>
      <c r="K42" s="174">
        <f>PLOEGUITSLAG!P37</f>
        <v>1.2941176470588236</v>
      </c>
    </row>
    <row r="43" spans="1:11" ht="13.5" thickBot="1">
      <c r="A43" s="34"/>
      <c r="B43" s="35"/>
      <c r="C43" s="79" t="str">
        <f>IF(F43=0,"",IF(H43&gt;=0.624,"PR",IF(H43&lt;0.51,"OG","MG")))</f>
        <v>MG</v>
      </c>
      <c r="D43" s="37" t="s">
        <v>6</v>
      </c>
      <c r="E43" s="57">
        <f>SUM(E39:E41)</f>
        <v>6</v>
      </c>
      <c r="F43" s="57">
        <f>SUM(F39:F41)</f>
        <v>81</v>
      </c>
      <c r="G43" s="57">
        <f>SUM(G39:G41)</f>
        <v>152</v>
      </c>
      <c r="H43" s="198">
        <f>ROUNDDOWN(F43/G43,3)</f>
        <v>0.532</v>
      </c>
      <c r="I43" s="38">
        <v>0.317</v>
      </c>
      <c r="J43" s="57">
        <f>MAX(J39:J42)</f>
        <v>7</v>
      </c>
      <c r="K43" s="176">
        <f>SUM(K39:K41)</f>
        <v>3</v>
      </c>
    </row>
    <row r="44" spans="1:11" ht="12.75">
      <c r="A44" s="34"/>
      <c r="B44" s="35"/>
      <c r="C44" s="34"/>
      <c r="D44" s="34"/>
      <c r="E44" s="34"/>
      <c r="F44" s="34"/>
      <c r="G44" s="34"/>
      <c r="H44" s="34"/>
      <c r="I44" s="39"/>
      <c r="J44" s="34"/>
      <c r="K44" s="34"/>
    </row>
    <row r="45" spans="1:11" ht="15.75" thickBot="1">
      <c r="A45" s="256" t="s">
        <v>0</v>
      </c>
      <c r="B45" s="257"/>
      <c r="C45" s="264" t="str">
        <f>VLOOKUP(K45,leden!A:B,2,FALSE)</f>
        <v>SOENENS Joël</v>
      </c>
      <c r="D45" s="260">
        <f>VLOOKUP(K45,leden!A:D,4,FALSE)</f>
        <v>22</v>
      </c>
      <c r="E45" s="16"/>
      <c r="F45" s="17"/>
      <c r="G45" s="16"/>
      <c r="H45" s="16"/>
      <c r="I45" s="18"/>
      <c r="J45" s="19" t="s">
        <v>8</v>
      </c>
      <c r="K45" s="20">
        <f>PLOEGUITSLAG!S10</f>
        <v>7287</v>
      </c>
    </row>
    <row r="46" spans="1:11" ht="13.5" customHeight="1" thickBot="1">
      <c r="A46" s="257"/>
      <c r="B46" s="257"/>
      <c r="C46" s="265"/>
      <c r="D46" s="261"/>
      <c r="E46" s="21" t="s">
        <v>7</v>
      </c>
      <c r="F46" s="21" t="s">
        <v>1</v>
      </c>
      <c r="G46" s="22" t="s">
        <v>2</v>
      </c>
      <c r="H46" s="21" t="s">
        <v>10</v>
      </c>
      <c r="I46" s="40" t="s">
        <v>3</v>
      </c>
      <c r="J46" s="21" t="s">
        <v>4</v>
      </c>
      <c r="K46" s="21" t="s">
        <v>5</v>
      </c>
    </row>
    <row r="47" spans="1:11" ht="12.75">
      <c r="A47" s="14"/>
      <c r="B47" s="24">
        <v>1</v>
      </c>
      <c r="C47" s="42" t="str">
        <f>PLOEGUITSLAG!A10</f>
        <v>STRYPENS Lucien</v>
      </c>
      <c r="D47" s="75"/>
      <c r="E47" s="66">
        <f>PLOEGUITSLAG!O10</f>
        <v>0</v>
      </c>
      <c r="F47" s="77">
        <f>PLOEGUITSLAG!L10</f>
        <v>19</v>
      </c>
      <c r="G47" s="77">
        <f>PLOEGUITSLAG!M10</f>
        <v>44</v>
      </c>
      <c r="H47" s="67">
        <f>PLOEGUITSLAG!N10</f>
        <v>0.431</v>
      </c>
      <c r="I47" s="67"/>
      <c r="J47" s="77">
        <f>PLOEGUITSLAG!Q10</f>
        <v>3</v>
      </c>
      <c r="K47" s="173">
        <f>PLOEGUITSLAG!P10</f>
        <v>0.8636363636363636</v>
      </c>
    </row>
    <row r="48" spans="1:13" ht="12.75">
      <c r="A48" s="14"/>
      <c r="B48" s="26">
        <v>2</v>
      </c>
      <c r="C48" s="43" t="str">
        <f>PLOEGUITSLAG!A31</f>
        <v>SCHOE Henk</v>
      </c>
      <c r="D48" s="76"/>
      <c r="E48" s="68">
        <f>PLOEGUITSLAG!O31</f>
        <v>0</v>
      </c>
      <c r="F48" s="78">
        <f>PLOEGUITSLAG!L31</f>
        <v>19</v>
      </c>
      <c r="G48" s="78">
        <f>PLOEGUITSLAG!M31</f>
        <v>49</v>
      </c>
      <c r="H48" s="69">
        <f>PLOEGUITSLAG!N31</f>
        <v>0.387</v>
      </c>
      <c r="I48" s="69"/>
      <c r="J48" s="78">
        <f>PLOEGUITSLAG!Q31</f>
        <v>2</v>
      </c>
      <c r="K48" s="174">
        <f>PLOEGUITSLAG!P31</f>
        <v>0.8636363636363636</v>
      </c>
      <c r="M48" s="73" t="s">
        <v>11</v>
      </c>
    </row>
    <row r="49" spans="1:13" ht="13.5" thickBot="1">
      <c r="A49" s="14"/>
      <c r="B49" s="26">
        <v>3</v>
      </c>
      <c r="C49" s="43" t="str">
        <f>PLOEGUITSLAG!A45</f>
        <v>CAUDRON Bjorn</v>
      </c>
      <c r="D49" s="76"/>
      <c r="E49" s="68">
        <f>PLOEGUITSLAG!O45</f>
        <v>2</v>
      </c>
      <c r="F49" s="78">
        <f>PLOEGUITSLAG!L45</f>
        <v>22</v>
      </c>
      <c r="G49" s="78">
        <f>PLOEGUITSLAG!M45</f>
        <v>26</v>
      </c>
      <c r="H49" s="69">
        <f>PLOEGUITSLAG!N45</f>
        <v>0.846</v>
      </c>
      <c r="I49" s="69"/>
      <c r="J49" s="78">
        <f>PLOEGUITSLAG!Q45</f>
        <v>5</v>
      </c>
      <c r="K49" s="174">
        <f>PLOEGUITSLAG!P45</f>
        <v>1</v>
      </c>
      <c r="M49" s="73"/>
    </row>
    <row r="50" spans="1:11" ht="13.5" hidden="1" thickBot="1">
      <c r="A50" s="14"/>
      <c r="B50" s="26">
        <v>4</v>
      </c>
      <c r="C50" s="44" t="str">
        <f>PLOEGUITSLAG!A38</f>
        <v>STRYPENS Lucien</v>
      </c>
      <c r="D50" s="76"/>
      <c r="E50" s="68">
        <f>PLOEGUITSLAG!O38</f>
        <v>0</v>
      </c>
      <c r="F50" s="78">
        <f>PLOEGUITSLAG!L38</f>
        <v>20</v>
      </c>
      <c r="G50" s="78">
        <f>PLOEGUITSLAG!M38</f>
        <v>35</v>
      </c>
      <c r="H50" s="69">
        <f>PLOEGUITSLAG!N38</f>
        <v>0.571</v>
      </c>
      <c r="I50" s="69"/>
      <c r="J50" s="78">
        <f>PLOEGUITSLAG!Q38</f>
        <v>3</v>
      </c>
      <c r="K50" s="174">
        <f>PLOEGUITSLAG!P38</f>
        <v>0.9090909090909091</v>
      </c>
    </row>
    <row r="51" spans="1:11" ht="13.5" hidden="1" thickBot="1">
      <c r="A51" s="14"/>
      <c r="B51" s="29">
        <v>4</v>
      </c>
      <c r="C51" s="45"/>
      <c r="D51" s="32" t="s">
        <v>9</v>
      </c>
      <c r="E51" s="32" t="s">
        <v>9</v>
      </c>
      <c r="F51" s="32" t="s">
        <v>9</v>
      </c>
      <c r="G51" s="32" t="s">
        <v>9</v>
      </c>
      <c r="H51" s="33"/>
      <c r="I51" s="33" t="s">
        <v>9</v>
      </c>
      <c r="J51" s="32" t="s">
        <v>9</v>
      </c>
      <c r="K51" s="177" t="s">
        <v>9</v>
      </c>
    </row>
    <row r="52" spans="1:13" ht="13.5" thickBot="1">
      <c r="A52" s="34"/>
      <c r="B52" s="35"/>
      <c r="C52" s="79" t="str">
        <f>IF(F52=0,"",IF(H52&gt;=0.509,"PR",IF(H52&lt;0.415,"OG","MG")))</f>
        <v>MG</v>
      </c>
      <c r="D52" s="37" t="s">
        <v>6</v>
      </c>
      <c r="E52" s="57">
        <f>SUM(E47:E49)</f>
        <v>2</v>
      </c>
      <c r="F52" s="57">
        <f>SUM(F47:F49)</f>
        <v>60</v>
      </c>
      <c r="G52" s="57">
        <f>SUM(G47:G49)</f>
        <v>119</v>
      </c>
      <c r="H52" s="198">
        <f>ROUNDDOWN(F52/G52,3)</f>
        <v>0.504</v>
      </c>
      <c r="I52" s="38">
        <v>0.317</v>
      </c>
      <c r="J52" s="57">
        <f>MAX(J47:J49)</f>
        <v>5</v>
      </c>
      <c r="K52" s="176">
        <f>SUM(K47:K49)</f>
        <v>2.7272727272727275</v>
      </c>
      <c r="M52" s="73" t="s">
        <v>13</v>
      </c>
    </row>
    <row r="54" spans="1:11" ht="15.75" thickBot="1">
      <c r="A54" s="256" t="s">
        <v>0</v>
      </c>
      <c r="B54" s="257"/>
      <c r="C54" s="264" t="str">
        <f>VLOOKUP(K54,leden!A:B,2,FALSE)</f>
        <v>CALLIAUW Ludo</v>
      </c>
      <c r="D54" s="260">
        <f>VLOOKUP(K54,leden!A:E,4,FALSE)</f>
        <v>22</v>
      </c>
      <c r="E54" s="16"/>
      <c r="F54" s="17"/>
      <c r="G54" s="16"/>
      <c r="H54" s="16"/>
      <c r="I54" s="18"/>
      <c r="J54" s="19" t="s">
        <v>8</v>
      </c>
      <c r="K54" s="20">
        <f>PLOEGUITSLAG!S11</f>
        <v>1102</v>
      </c>
    </row>
    <row r="55" spans="1:11" ht="13.5" customHeight="1" thickBot="1">
      <c r="A55" s="257"/>
      <c r="B55" s="257"/>
      <c r="C55" s="265"/>
      <c r="D55" s="261"/>
      <c r="E55" s="21" t="s">
        <v>7</v>
      </c>
      <c r="F55" s="21" t="s">
        <v>1</v>
      </c>
      <c r="G55" s="22" t="s">
        <v>2</v>
      </c>
      <c r="H55" s="21" t="s">
        <v>10</v>
      </c>
      <c r="I55" s="40" t="s">
        <v>3</v>
      </c>
      <c r="J55" s="21" t="s">
        <v>4</v>
      </c>
      <c r="K55" s="21" t="s">
        <v>5</v>
      </c>
    </row>
    <row r="56" spans="1:11" ht="12.75">
      <c r="A56" s="14"/>
      <c r="B56" s="24">
        <v>1</v>
      </c>
      <c r="C56" s="191" t="str">
        <f>PLOEGUITSLAG!A11</f>
        <v>DE COOMAN Marcel</v>
      </c>
      <c r="D56" s="75"/>
      <c r="E56" s="66">
        <f>PLOEGUITSLAG!O11</f>
        <v>0</v>
      </c>
      <c r="F56" s="77">
        <f>PLOEGUITSLAG!L11</f>
        <v>14</v>
      </c>
      <c r="G56" s="77">
        <f>PLOEGUITSLAG!M11</f>
        <v>45</v>
      </c>
      <c r="H56" s="67">
        <f>PLOEGUITSLAG!N11</f>
        <v>0.311</v>
      </c>
      <c r="I56" s="67"/>
      <c r="J56" s="77">
        <f>PLOEGUITSLAG!Q11</f>
        <v>2</v>
      </c>
      <c r="K56" s="173">
        <f>PLOEGUITSLAG!P11</f>
        <v>0.6363636363636364</v>
      </c>
    </row>
    <row r="57" spans="1:11" ht="12.75">
      <c r="A57" s="14"/>
      <c r="B57" s="26">
        <v>2</v>
      </c>
      <c r="C57" s="192" t="str">
        <f>PLOEGUITSLAG!A32</f>
        <v>SEYS Norbert</v>
      </c>
      <c r="D57" s="76"/>
      <c r="E57" s="68">
        <f>PLOEGUITSLAG!O32</f>
        <v>2</v>
      </c>
      <c r="F57" s="78">
        <f>PLOEGUITSLAG!L32</f>
        <v>22</v>
      </c>
      <c r="G57" s="78">
        <f>PLOEGUITSLAG!M32</f>
        <v>52</v>
      </c>
      <c r="H57" s="69">
        <f>PLOEGUITSLAG!N32</f>
        <v>0.423</v>
      </c>
      <c r="I57" s="69"/>
      <c r="J57" s="78">
        <f>PLOEGUITSLAG!Q32</f>
        <v>2</v>
      </c>
      <c r="K57" s="174">
        <f>PLOEGUITSLAG!P32</f>
        <v>1</v>
      </c>
    </row>
    <row r="58" spans="1:11" ht="13.5" thickBot="1">
      <c r="A58" s="14"/>
      <c r="B58" s="26">
        <v>3</v>
      </c>
      <c r="C58" s="192" t="str">
        <f>PLOEGUITSLAG!A46</f>
        <v>RAES Freddy</v>
      </c>
      <c r="D58" s="76"/>
      <c r="E58" s="68">
        <v>2</v>
      </c>
      <c r="F58" s="78">
        <v>22</v>
      </c>
      <c r="G58" s="78">
        <v>25</v>
      </c>
      <c r="H58" s="69">
        <f>PLOEGUITSLAG!N46</f>
        <v>0.88</v>
      </c>
      <c r="I58" s="69"/>
      <c r="J58" s="78">
        <f>PLOEGUITSLAG!Q46</f>
        <v>4</v>
      </c>
      <c r="K58" s="174">
        <f>PLOEGUITSLAG!P46</f>
        <v>1</v>
      </c>
    </row>
    <row r="59" spans="1:13" ht="13.5" hidden="1" thickBot="1">
      <c r="A59" s="14"/>
      <c r="B59" s="26">
        <v>4</v>
      </c>
      <c r="C59" s="46" t="str">
        <f>PLOEGUITSLAG!A39</f>
        <v>DE COOMAN Marcel</v>
      </c>
      <c r="D59" s="76"/>
      <c r="E59" s="68">
        <f>PLOEGUITSLAG!O39</f>
        <v>0</v>
      </c>
      <c r="F59" s="78">
        <f>PLOEGUITSLAG!L39</f>
        <v>14</v>
      </c>
      <c r="G59" s="78">
        <f>PLOEGUITSLAG!M39</f>
        <v>41</v>
      </c>
      <c r="H59" s="69">
        <f>PLOEGUITSLAG!N39</f>
        <v>0.341</v>
      </c>
      <c r="I59" s="69"/>
      <c r="J59" s="78">
        <f>PLOEGUITSLAG!Q39</f>
        <v>2</v>
      </c>
      <c r="K59" s="174">
        <f>PLOEGUITSLAG!P39</f>
        <v>0.6363636363636364</v>
      </c>
      <c r="M59" s="73" t="s">
        <v>13</v>
      </c>
    </row>
    <row r="60" spans="1:11" ht="13.5" hidden="1" thickBot="1">
      <c r="A60" s="14"/>
      <c r="B60" s="29">
        <v>4</v>
      </c>
      <c r="C60" s="47"/>
      <c r="D60" s="32" t="s">
        <v>9</v>
      </c>
      <c r="E60" s="32" t="s">
        <v>9</v>
      </c>
      <c r="F60" s="32" t="s">
        <v>9</v>
      </c>
      <c r="G60" s="32" t="s">
        <v>9</v>
      </c>
      <c r="H60" s="33"/>
      <c r="I60" s="33" t="s">
        <v>9</v>
      </c>
      <c r="J60" s="32" t="s">
        <v>9</v>
      </c>
      <c r="K60" s="177" t="s">
        <v>9</v>
      </c>
    </row>
    <row r="61" spans="1:11" ht="13.5" thickBot="1">
      <c r="A61" s="34"/>
      <c r="B61" s="35"/>
      <c r="C61" s="79" t="str">
        <f>IF(F61=0,"",IF(H61&gt;=0.509,"PR",IF(H61&lt;0.415,"OG","MG")))</f>
        <v>MG</v>
      </c>
      <c r="D61" s="37" t="s">
        <v>6</v>
      </c>
      <c r="E61" s="57">
        <f>SUM(E56:E58)</f>
        <v>4</v>
      </c>
      <c r="F61" s="57">
        <f>SUM(F56:F58)</f>
        <v>58</v>
      </c>
      <c r="G61" s="57">
        <f>SUM(G56:G58)</f>
        <v>122</v>
      </c>
      <c r="H61" s="198">
        <f>ROUNDDOWN(F61/G61,3)</f>
        <v>0.475</v>
      </c>
      <c r="I61" s="38">
        <v>0.317</v>
      </c>
      <c r="J61" s="57">
        <f>MAX(J56:J58)</f>
        <v>4</v>
      </c>
      <c r="K61" s="176">
        <f>SUM(K56:K58)</f>
        <v>2.6363636363636362</v>
      </c>
    </row>
    <row r="62" spans="1:11" ht="12.75">
      <c r="A62" s="34"/>
      <c r="B62" s="35"/>
      <c r="C62" s="36"/>
      <c r="D62" s="35"/>
      <c r="E62" s="80"/>
      <c r="F62" s="80"/>
      <c r="G62" s="80"/>
      <c r="H62" s="81"/>
      <c r="I62" s="48"/>
      <c r="J62" s="80"/>
      <c r="K62" s="82"/>
    </row>
    <row r="63" spans="1:11" ht="12.75">
      <c r="A63" s="34"/>
      <c r="B63" s="35"/>
      <c r="C63" s="36"/>
      <c r="D63" s="35"/>
      <c r="E63" s="80"/>
      <c r="F63" s="80"/>
      <c r="G63" s="80"/>
      <c r="H63" s="81"/>
      <c r="I63" s="48"/>
      <c r="J63" s="80"/>
      <c r="K63" s="82"/>
    </row>
    <row r="64" spans="1:11" ht="12.75">
      <c r="A64" s="34"/>
      <c r="B64" s="35"/>
      <c r="C64" s="36"/>
      <c r="D64" s="35"/>
      <c r="E64" s="80"/>
      <c r="F64" s="80"/>
      <c r="G64" s="80"/>
      <c r="H64" s="81"/>
      <c r="I64" s="48"/>
      <c r="J64" s="80"/>
      <c r="K64" s="82"/>
    </row>
    <row r="65" spans="1:11" ht="12.75">
      <c r="A65" s="34"/>
      <c r="B65" s="35"/>
      <c r="C65" s="36"/>
      <c r="D65" s="35"/>
      <c r="E65" s="80"/>
      <c r="F65" s="80"/>
      <c r="G65" s="80"/>
      <c r="H65" s="81"/>
      <c r="I65" s="48"/>
      <c r="J65" s="80"/>
      <c r="K65" s="82"/>
    </row>
    <row r="66" spans="1:11" ht="12.75">
      <c r="A66" s="34"/>
      <c r="B66" s="35"/>
      <c r="C66" s="36"/>
      <c r="D66" s="35"/>
      <c r="E66" s="80"/>
      <c r="F66" s="80"/>
      <c r="G66" s="80"/>
      <c r="H66" s="81"/>
      <c r="I66" s="48"/>
      <c r="J66" s="80"/>
      <c r="K66" s="82"/>
    </row>
    <row r="67" spans="1:11" ht="12.75">
      <c r="A67" s="34"/>
      <c r="B67" s="35"/>
      <c r="C67" s="36"/>
      <c r="D67" s="35"/>
      <c r="E67" s="80"/>
      <c r="F67" s="80"/>
      <c r="G67" s="80"/>
      <c r="H67" s="81"/>
      <c r="I67" s="48"/>
      <c r="J67" s="80"/>
      <c r="K67" s="82"/>
    </row>
    <row r="68" spans="1:11" ht="12.75">
      <c r="A68" s="34"/>
      <c r="B68" s="35"/>
      <c r="C68" s="36"/>
      <c r="D68" s="35"/>
      <c r="E68" s="80"/>
      <c r="F68" s="80"/>
      <c r="G68" s="80"/>
      <c r="H68" s="81"/>
      <c r="I68" s="48"/>
      <c r="J68" s="80"/>
      <c r="K68" s="82"/>
    </row>
    <row r="69" spans="1:11" ht="12.75">
      <c r="A69" s="34"/>
      <c r="B69" s="35"/>
      <c r="C69" s="36"/>
      <c r="D69" s="35"/>
      <c r="E69" s="80"/>
      <c r="F69" s="80"/>
      <c r="G69" s="80"/>
      <c r="H69" s="81"/>
      <c r="I69" s="48"/>
      <c r="J69" s="80"/>
      <c r="K69" s="82"/>
    </row>
    <row r="70" spans="1:11" ht="12.75">
      <c r="A70" s="34"/>
      <c r="B70" s="35"/>
      <c r="C70" s="36"/>
      <c r="D70" s="35"/>
      <c r="E70" s="80"/>
      <c r="F70" s="80"/>
      <c r="G70" s="80"/>
      <c r="H70" s="81"/>
      <c r="I70" s="48"/>
      <c r="J70" s="80"/>
      <c r="K70" s="82"/>
    </row>
    <row r="71" spans="1:11" ht="12.75">
      <c r="A71" s="34"/>
      <c r="B71" s="35"/>
      <c r="C71" s="36"/>
      <c r="D71" s="35"/>
      <c r="E71" s="80"/>
      <c r="F71" s="80"/>
      <c r="G71" s="80"/>
      <c r="H71" s="81"/>
      <c r="I71" s="48"/>
      <c r="J71" s="80"/>
      <c r="K71" s="82"/>
    </row>
    <row r="72" spans="1:11" ht="12.75">
      <c r="A72" s="34"/>
      <c r="B72" s="35"/>
      <c r="C72" s="36"/>
      <c r="D72" s="35"/>
      <c r="E72" s="80"/>
      <c r="F72" s="80"/>
      <c r="G72" s="80"/>
      <c r="H72" s="81"/>
      <c r="I72" s="48"/>
      <c r="J72" s="80"/>
      <c r="K72" s="82"/>
    </row>
    <row r="73" spans="1:11" ht="12.75">
      <c r="A73" s="34"/>
      <c r="B73" s="35"/>
      <c r="C73" s="36"/>
      <c r="D73" s="35"/>
      <c r="E73" s="80"/>
      <c r="F73" s="80"/>
      <c r="G73" s="80"/>
      <c r="H73" s="81"/>
      <c r="I73" s="48"/>
      <c r="J73" s="80"/>
      <c r="K73" s="82"/>
    </row>
    <row r="74" spans="1:11" ht="12.75">
      <c r="A74" s="34"/>
      <c r="B74" s="35"/>
      <c r="C74" s="36"/>
      <c r="D74" s="35"/>
      <c r="E74" s="80"/>
      <c r="F74" s="80"/>
      <c r="G74" s="80"/>
      <c r="H74" s="81"/>
      <c r="I74" s="48"/>
      <c r="J74" s="80"/>
      <c r="K74" s="82"/>
    </row>
    <row r="75" spans="1:11" ht="12.75">
      <c r="A75" s="34"/>
      <c r="B75" s="35"/>
      <c r="C75" s="36"/>
      <c r="D75" s="35"/>
      <c r="E75" s="80"/>
      <c r="F75" s="80"/>
      <c r="G75" s="80"/>
      <c r="H75" s="81"/>
      <c r="I75" s="48"/>
      <c r="J75" s="80"/>
      <c r="K75" s="82"/>
    </row>
    <row r="76" spans="1:11" ht="12.75">
      <c r="A76" s="34"/>
      <c r="B76" s="35"/>
      <c r="C76" s="36"/>
      <c r="D76" s="35"/>
      <c r="E76" s="80"/>
      <c r="F76" s="80"/>
      <c r="G76" s="80"/>
      <c r="H76" s="81"/>
      <c r="I76" s="48"/>
      <c r="J76" s="80"/>
      <c r="K76" s="82"/>
    </row>
    <row r="77" spans="1:11" ht="12.75">
      <c r="A77" s="34"/>
      <c r="B77" s="35"/>
      <c r="C77" s="36"/>
      <c r="D77" s="35"/>
      <c r="E77" s="80"/>
      <c r="F77" s="80"/>
      <c r="G77" s="80"/>
      <c r="H77" s="81"/>
      <c r="I77" s="48"/>
      <c r="J77" s="80"/>
      <c r="K77" s="82"/>
    </row>
    <row r="78" spans="1:11" ht="12.75">
      <c r="A78" s="34"/>
      <c r="B78" s="35"/>
      <c r="C78" s="36"/>
      <c r="D78" s="35"/>
      <c r="E78" s="80"/>
      <c r="F78" s="80"/>
      <c r="G78" s="80"/>
      <c r="H78" s="81"/>
      <c r="I78" s="48"/>
      <c r="J78" s="80"/>
      <c r="K78" s="82"/>
    </row>
    <row r="79" spans="1:11" ht="12.75">
      <c r="A79" s="34"/>
      <c r="B79" s="35"/>
      <c r="C79" s="36"/>
      <c r="D79" s="35"/>
      <c r="E79" s="48"/>
      <c r="F79" s="48"/>
      <c r="G79" s="48"/>
      <c r="H79" s="48"/>
      <c r="I79" s="49"/>
      <c r="J79" s="48"/>
      <c r="K79" s="50"/>
    </row>
    <row r="80" spans="1:11" ht="12.75" hidden="1">
      <c r="A80" s="34"/>
      <c r="B80" s="35"/>
      <c r="C80" s="36"/>
      <c r="D80" s="35"/>
      <c r="E80" s="48"/>
      <c r="F80" s="48"/>
      <c r="G80" s="48"/>
      <c r="H80" s="48"/>
      <c r="I80" s="49"/>
      <c r="J80" s="48"/>
      <c r="K80" s="50"/>
    </row>
    <row r="81" spans="1:11" ht="12.75">
      <c r="A81" s="34"/>
      <c r="B81" s="35"/>
      <c r="C81" s="36"/>
      <c r="D81" s="35"/>
      <c r="E81" s="48"/>
      <c r="F81" s="48"/>
      <c r="G81" s="48"/>
      <c r="H81" s="48"/>
      <c r="I81" s="49"/>
      <c r="J81" s="48"/>
      <c r="K81" s="50"/>
    </row>
    <row r="82" spans="1:11" ht="15.75">
      <c r="A82" s="262" t="str">
        <f>PLOEGUITSLAG!A14</f>
        <v>K.BC  METRO</v>
      </c>
      <c r="B82" s="263"/>
      <c r="C82" s="263"/>
      <c r="D82" s="14"/>
      <c r="E82" s="14"/>
      <c r="F82" s="14"/>
      <c r="G82" s="14"/>
      <c r="H82" s="14"/>
      <c r="I82" s="15"/>
      <c r="J82" s="14"/>
      <c r="K82" s="14"/>
    </row>
    <row r="83" spans="1:11" ht="15.75" thickBot="1">
      <c r="A83" s="256" t="s">
        <v>0</v>
      </c>
      <c r="B83" s="257"/>
      <c r="C83" s="264" t="str">
        <f>VLOOKUP(K83,leden!A:B,2,FALSE)</f>
        <v>CAUDRON Danny</v>
      </c>
      <c r="D83" s="260">
        <f>VLOOKUP(K83,leden!A:D,4,FALSE)</f>
        <v>34</v>
      </c>
      <c r="E83" s="16"/>
      <c r="F83" s="187"/>
      <c r="G83" s="16"/>
      <c r="H83" s="16"/>
      <c r="I83" s="18"/>
      <c r="J83" s="19" t="s">
        <v>8</v>
      </c>
      <c r="K83" s="20">
        <f>PLOEGUITSLAG!R16</f>
        <v>9421</v>
      </c>
    </row>
    <row r="84" spans="1:11" ht="13.5" customHeight="1" thickBot="1">
      <c r="A84" s="257"/>
      <c r="B84" s="257"/>
      <c r="C84" s="265"/>
      <c r="D84" s="261"/>
      <c r="E84" s="21" t="s">
        <v>7</v>
      </c>
      <c r="F84" s="21" t="s">
        <v>1</v>
      </c>
      <c r="G84" s="22" t="s">
        <v>2</v>
      </c>
      <c r="H84" s="21" t="s">
        <v>10</v>
      </c>
      <c r="I84" s="40" t="s">
        <v>3</v>
      </c>
      <c r="J84" s="21" t="s">
        <v>4</v>
      </c>
      <c r="K84" s="21" t="s">
        <v>5</v>
      </c>
    </row>
    <row r="85" spans="1:11" ht="12.75">
      <c r="A85" s="14"/>
      <c r="B85" s="24">
        <v>1</v>
      </c>
      <c r="C85" s="25" t="str">
        <f>PLOEGUITSLAG!J16</f>
        <v>SEYS Herbert</v>
      </c>
      <c r="D85" s="74"/>
      <c r="E85" s="66">
        <f>PLOEGUITSLAG!F16</f>
        <v>0</v>
      </c>
      <c r="F85" s="66">
        <f>PLOEGUITSLAG!C16</f>
        <v>24</v>
      </c>
      <c r="G85" s="66">
        <f>PLOEGUITSLAG!D16</f>
        <v>37</v>
      </c>
      <c r="H85" s="67">
        <f>PLOEGUITSLAG!E16</f>
        <v>0.648</v>
      </c>
      <c r="I85" s="66" t="str">
        <f>PLOEGUITSLAG!J18</f>
        <v>SEYS Norbert</v>
      </c>
      <c r="J85" s="66">
        <f>PLOEGUITSLAG!H16</f>
        <v>5</v>
      </c>
      <c r="K85" s="173">
        <f>PLOEGUITSLAG!G16</f>
        <v>0.7058823529411765</v>
      </c>
    </row>
    <row r="86" spans="1:12" ht="12.75">
      <c r="A86" s="14"/>
      <c r="B86" s="26">
        <v>2</v>
      </c>
      <c r="C86" s="27" t="str">
        <f>PLOEGUITSLAG!A23</f>
        <v>VAN ACKER Johan</v>
      </c>
      <c r="D86" s="63"/>
      <c r="E86" s="127">
        <f>PLOEGUITSLAG!O23</f>
        <v>0</v>
      </c>
      <c r="F86" s="127">
        <f>PLOEGUITSLAG!L23</f>
        <v>32</v>
      </c>
      <c r="G86" s="127">
        <f>PLOEGUITSLAG!M23</f>
        <v>51</v>
      </c>
      <c r="H86" s="199">
        <f>PLOEGUITSLAG!N23</f>
        <v>0.627</v>
      </c>
      <c r="I86" s="127" t="str">
        <f>PLOEGUITSLAG!J30</f>
        <v>VERMEULEN Johan</v>
      </c>
      <c r="J86" s="127">
        <f>PLOEGUITSLAG!Q23</f>
        <v>3</v>
      </c>
      <c r="K86" s="184">
        <f>PLOEGUITSLAG!P23</f>
        <v>0.9411764705882353</v>
      </c>
      <c r="L86" s="73" t="s">
        <v>13</v>
      </c>
    </row>
    <row r="87" spans="1:12" ht="13.5" thickBot="1">
      <c r="A87" s="14"/>
      <c r="B87" s="26">
        <v>3</v>
      </c>
      <c r="C87" s="129" t="str">
        <f>PLOEGUITSLAG!J44</f>
        <v>VERMEULEN Johan</v>
      </c>
      <c r="D87" s="63"/>
      <c r="E87" s="68">
        <f>PLOEGUITSLAG!F44</f>
        <v>0</v>
      </c>
      <c r="F87" s="68">
        <f>PLOEGUITSLAG!C44</f>
        <v>22</v>
      </c>
      <c r="G87" s="68">
        <f>PLOEGUITSLAG!D44</f>
        <v>57</v>
      </c>
      <c r="H87" s="69">
        <f>PLOEGUITSLAG!E44</f>
        <v>0.385</v>
      </c>
      <c r="I87" s="68" t="str">
        <f>PLOEGUITSLAG!J18</f>
        <v>SEYS Norbert</v>
      </c>
      <c r="J87" s="68">
        <f>PLOEGUITSLAG!H44</f>
        <v>3</v>
      </c>
      <c r="K87" s="174">
        <f>PLOEGUITSLAG!G46</f>
        <v>0.6363636363636364</v>
      </c>
      <c r="L87" s="73"/>
    </row>
    <row r="88" spans="1:11" ht="13.5" hidden="1" thickBot="1">
      <c r="A88" s="14"/>
      <c r="B88" s="26">
        <v>4</v>
      </c>
      <c r="C88" s="28" t="str">
        <f>PLOEGUITSLAG!A44</f>
        <v>CAUDRON Danny</v>
      </c>
      <c r="D88" s="63"/>
      <c r="E88" s="68">
        <f>PLOEGUITSLAG!O44</f>
        <v>2</v>
      </c>
      <c r="F88" s="78">
        <f>PLOEGUITSLAG!L44</f>
        <v>27</v>
      </c>
      <c r="G88" s="78">
        <f>PLOEGUITSLAG!M44</f>
        <v>57</v>
      </c>
      <c r="H88" s="69">
        <f>PLOEGUITSLAG!N44</f>
        <v>0.473</v>
      </c>
      <c r="I88" s="69"/>
      <c r="J88" s="78">
        <f>PLOEGUITSLAG!Q44</f>
        <v>3</v>
      </c>
      <c r="K88" s="185">
        <f>PLOEGUITSLAG!P44</f>
        <v>1</v>
      </c>
    </row>
    <row r="89" spans="1:11" ht="13.5" hidden="1" thickBot="1">
      <c r="A89" s="14"/>
      <c r="B89" s="29">
        <v>4</v>
      </c>
      <c r="C89" s="30"/>
      <c r="D89" s="31" t="s">
        <v>9</v>
      </c>
      <c r="E89" s="32" t="s">
        <v>9</v>
      </c>
      <c r="F89" s="32" t="s">
        <v>9</v>
      </c>
      <c r="G89" s="32" t="s">
        <v>9</v>
      </c>
      <c r="H89" s="33" t="s">
        <v>9</v>
      </c>
      <c r="I89" s="33"/>
      <c r="J89" s="32" t="s">
        <v>9</v>
      </c>
      <c r="K89" s="177" t="s">
        <v>9</v>
      </c>
    </row>
    <row r="90" spans="1:11" ht="13.5" thickBot="1">
      <c r="A90" s="34"/>
      <c r="B90" s="35"/>
      <c r="C90" s="79" t="str">
        <f>IF(F90=0,"",IF(H90&gt;=0.789,"PR",IF(H90&lt;0.625,"OG","MG")))</f>
        <v>OG</v>
      </c>
      <c r="D90" s="37" t="s">
        <v>6</v>
      </c>
      <c r="E90" s="57">
        <f>SUM(E85:E87)</f>
        <v>0</v>
      </c>
      <c r="F90" s="57">
        <f>SUM(F85:F87)</f>
        <v>78</v>
      </c>
      <c r="G90" s="57">
        <f>SUM(G85:G87)</f>
        <v>145</v>
      </c>
      <c r="H90" s="198">
        <f>ROUNDDOWN(F90/G90,3)</f>
        <v>0.537</v>
      </c>
      <c r="I90" s="38">
        <v>0.317</v>
      </c>
      <c r="J90" s="57">
        <f>MAX(J85:J87)</f>
        <v>5</v>
      </c>
      <c r="K90" s="176">
        <f>SUM(K85:K87)</f>
        <v>2.283422459893048</v>
      </c>
    </row>
    <row r="91" spans="1:11" ht="12.75">
      <c r="A91" s="34"/>
      <c r="B91" s="35"/>
      <c r="C91" s="34"/>
      <c r="D91" s="34"/>
      <c r="E91" s="34"/>
      <c r="F91" s="34"/>
      <c r="G91" s="34"/>
      <c r="H91" s="34"/>
      <c r="I91" s="39"/>
      <c r="J91" s="34"/>
      <c r="K91" s="34"/>
    </row>
    <row r="92" spans="1:11" ht="15.75" thickBot="1">
      <c r="A92" s="256" t="s">
        <v>0</v>
      </c>
      <c r="B92" s="257"/>
      <c r="C92" s="264" t="str">
        <f>VLOOKUP(K92,leden!A:B,2,FALSE)</f>
        <v>CAUDRON Bjorn</v>
      </c>
      <c r="D92" s="260">
        <f>VLOOKUP(K92,leden!A:D,4,FALSE)</f>
        <v>27</v>
      </c>
      <c r="E92" s="16"/>
      <c r="F92" s="187"/>
      <c r="G92" s="16"/>
      <c r="H92" s="16"/>
      <c r="I92" s="18"/>
      <c r="J92" s="19" t="s">
        <v>8</v>
      </c>
      <c r="K92" s="20">
        <f>PLOEGUITSLAG!R17</f>
        <v>9420</v>
      </c>
    </row>
    <row r="93" spans="1:11" ht="13.5" customHeight="1" thickBot="1">
      <c r="A93" s="257"/>
      <c r="B93" s="257"/>
      <c r="C93" s="265"/>
      <c r="D93" s="261"/>
      <c r="E93" s="21" t="s">
        <v>7</v>
      </c>
      <c r="F93" s="21" t="s">
        <v>1</v>
      </c>
      <c r="G93" s="22" t="s">
        <v>2</v>
      </c>
      <c r="H93" s="21" t="s">
        <v>10</v>
      </c>
      <c r="I93" s="40" t="s">
        <v>3</v>
      </c>
      <c r="J93" s="21" t="s">
        <v>4</v>
      </c>
      <c r="K93" s="21" t="s">
        <v>5</v>
      </c>
    </row>
    <row r="94" spans="1:11" ht="12.75">
      <c r="A94" s="14"/>
      <c r="B94" s="24">
        <v>1</v>
      </c>
      <c r="C94" s="25" t="str">
        <f>PLOEGUITSLAG!J17</f>
        <v>SCHOE Henk</v>
      </c>
      <c r="D94" s="74"/>
      <c r="E94" s="66">
        <f>PLOEGUITSLAG!F17</f>
        <v>0</v>
      </c>
      <c r="F94" s="66">
        <f>PLOEGUITSLAG!C17</f>
        <v>26</v>
      </c>
      <c r="G94" s="66">
        <f>PLOEGUITSLAG!D17</f>
        <v>56</v>
      </c>
      <c r="H94" s="67">
        <f>PLOEGUITSLAG!E17</f>
        <v>0.464</v>
      </c>
      <c r="I94" s="66" t="str">
        <f>PLOEGUITSLAG!J25</f>
        <v>RAES Freddy</v>
      </c>
      <c r="J94" s="66">
        <f>PLOEGUITSLAG!H17</f>
        <v>3</v>
      </c>
      <c r="K94" s="173">
        <f>PLOEGUITSLAG!G17</f>
        <v>0.9629629629629629</v>
      </c>
    </row>
    <row r="95" spans="1:11" ht="12.75">
      <c r="A95" s="14"/>
      <c r="B95" s="26">
        <v>2</v>
      </c>
      <c r="C95" s="27" t="str">
        <f>PLOEGUITSLAG!A24</f>
        <v>STRYPENS Lucien</v>
      </c>
      <c r="D95" s="63"/>
      <c r="E95" s="68">
        <f>PLOEGUITSLAG!O24</f>
        <v>0</v>
      </c>
      <c r="F95" s="68">
        <f>PLOEGUITSLAG!L24</f>
        <v>26</v>
      </c>
      <c r="G95" s="68">
        <f>PLOEGUITSLAG!M24</f>
        <v>48</v>
      </c>
      <c r="H95" s="69">
        <f>PLOEGUITSLAG!N24</f>
        <v>0.541</v>
      </c>
      <c r="I95" s="68" t="str">
        <f>PLOEGUITSLAG!J39</f>
        <v>SEYS Norbert</v>
      </c>
      <c r="J95" s="68">
        <f>PLOEGUITSLAG!Q24</f>
        <v>3</v>
      </c>
      <c r="K95" s="174">
        <f>PLOEGUITSLAG!P24</f>
        <v>0.9629629629629629</v>
      </c>
    </row>
    <row r="96" spans="1:11" ht="13.5" thickBot="1">
      <c r="A96" s="14"/>
      <c r="B96" s="26">
        <v>3</v>
      </c>
      <c r="C96" s="129" t="str">
        <f>PLOEGUITSLAG!J31</f>
        <v>SOENENS Joël</v>
      </c>
      <c r="D96" s="63"/>
      <c r="E96" s="68">
        <f>PLOEGUITSLAG!F45</f>
        <v>0</v>
      </c>
      <c r="F96" s="68">
        <f>PLOEGUITSLAG!C45</f>
        <v>11</v>
      </c>
      <c r="G96" s="68">
        <f>PLOEGUITSLAG!D45</f>
        <v>26</v>
      </c>
      <c r="H96" s="69">
        <f>PLOEGUITSLAG!E45</f>
        <v>0.423</v>
      </c>
      <c r="I96" s="68">
        <f>PLOEGUITSLAG!J27</f>
        <v>0</v>
      </c>
      <c r="J96" s="68">
        <f>PLOEGUITSLAG!H45</f>
        <v>2</v>
      </c>
      <c r="K96" s="185">
        <f>PLOEGUITSLAG!G45</f>
        <v>0.4074074074074074</v>
      </c>
    </row>
    <row r="97" spans="1:11" ht="13.5" hidden="1" thickBot="1">
      <c r="A97" s="14"/>
      <c r="B97" s="29">
        <v>4</v>
      </c>
      <c r="C97" s="30"/>
      <c r="D97" s="31" t="s">
        <v>9</v>
      </c>
      <c r="E97" s="32" t="s">
        <v>9</v>
      </c>
      <c r="F97" s="32" t="s">
        <v>9</v>
      </c>
      <c r="G97" s="32" t="s">
        <v>9</v>
      </c>
      <c r="H97" s="33"/>
      <c r="I97" s="33" t="s">
        <v>9</v>
      </c>
      <c r="J97" s="32" t="s">
        <v>9</v>
      </c>
      <c r="K97" s="177" t="s">
        <v>9</v>
      </c>
    </row>
    <row r="98" spans="1:11" ht="13.5" thickBot="1">
      <c r="A98" s="34"/>
      <c r="B98" s="35"/>
      <c r="C98" s="79" t="str">
        <f>IF(F98=0,"",IF(H98&gt;=0.624,"PR",IF(H98&lt;0.51,"OG","MG")))</f>
        <v>OG</v>
      </c>
      <c r="D98" s="37" t="s">
        <v>6</v>
      </c>
      <c r="E98" s="57">
        <f>SUM(E94:E96)</f>
        <v>0</v>
      </c>
      <c r="F98" s="57">
        <f>SUM(F94:F96)</f>
        <v>63</v>
      </c>
      <c r="G98" s="57">
        <f>SUM(G94:G96)</f>
        <v>130</v>
      </c>
      <c r="H98" s="198">
        <f>ROUNDDOWN(F98/G98,3)</f>
        <v>0.484</v>
      </c>
      <c r="I98" s="38">
        <v>0.317</v>
      </c>
      <c r="J98" s="57">
        <f>MAX(J94:J96)</f>
        <v>3</v>
      </c>
      <c r="K98" s="176">
        <f>SUM(K94:K96)</f>
        <v>2.333333333333333</v>
      </c>
    </row>
    <row r="100" spans="1:11" ht="15.75" thickBot="1">
      <c r="A100" s="256" t="s">
        <v>0</v>
      </c>
      <c r="B100" s="257"/>
      <c r="C100" s="264" t="str">
        <f>VLOOKUP(K100,leden!A:B,2,FALSE)</f>
        <v>RAES Freddy</v>
      </c>
      <c r="D100" s="260">
        <f>VLOOKUP(K100,leden!A:D,4,FALSE)</f>
        <v>22</v>
      </c>
      <c r="E100" s="16"/>
      <c r="F100" s="188"/>
      <c r="G100" s="16"/>
      <c r="H100" s="16"/>
      <c r="I100" s="18"/>
      <c r="J100" s="19" t="s">
        <v>8</v>
      </c>
      <c r="K100" s="20">
        <f>PLOEGUITSLAG!R18</f>
        <v>8098</v>
      </c>
    </row>
    <row r="101" spans="1:11" ht="13.5" customHeight="1" thickBot="1">
      <c r="A101" s="257"/>
      <c r="B101" s="257"/>
      <c r="C101" s="265"/>
      <c r="D101" s="261"/>
      <c r="E101" s="21" t="s">
        <v>7</v>
      </c>
      <c r="F101" s="21" t="s">
        <v>1</v>
      </c>
      <c r="G101" s="22" t="s">
        <v>2</v>
      </c>
      <c r="H101" s="21" t="s">
        <v>10</v>
      </c>
      <c r="I101" s="40" t="s">
        <v>3</v>
      </c>
      <c r="J101" s="21" t="s">
        <v>4</v>
      </c>
      <c r="K101" s="21" t="s">
        <v>5</v>
      </c>
    </row>
    <row r="102" spans="1:11" ht="12.75">
      <c r="A102" s="14"/>
      <c r="B102" s="24">
        <v>1</v>
      </c>
      <c r="C102" s="25" t="str">
        <f>PLOEGUITSLAG!J18</f>
        <v>SEYS Norbert</v>
      </c>
      <c r="D102" s="74"/>
      <c r="E102" s="66">
        <f>PLOEGUITSLAG!F18</f>
        <v>0</v>
      </c>
      <c r="F102" s="66">
        <f>PLOEGUITSLAG!C18</f>
        <v>21</v>
      </c>
      <c r="G102" s="66">
        <f>PLOEGUITSLAG!D18</f>
        <v>64</v>
      </c>
      <c r="H102" s="67">
        <f>PLOEGUITSLAG!E18</f>
        <v>0.328</v>
      </c>
      <c r="I102" s="66">
        <f>PLOEGUITSLAG!J34</f>
        <v>0</v>
      </c>
      <c r="J102" s="66">
        <f>PLOEGUITSLAG!H18</f>
        <v>2</v>
      </c>
      <c r="K102" s="173">
        <f>PLOEGUITSLAG!G18</f>
        <v>0.9545454545454546</v>
      </c>
    </row>
    <row r="103" spans="1:11" ht="12.75">
      <c r="A103" s="14"/>
      <c r="B103" s="26">
        <v>2</v>
      </c>
      <c r="C103" s="27" t="str">
        <f>PLOEGUITSLAG!A25</f>
        <v>DE COOMAN Marcel</v>
      </c>
      <c r="D103" s="63"/>
      <c r="E103" s="68">
        <f>PLOEGUITSLAG!O25</f>
        <v>0</v>
      </c>
      <c r="F103" s="68">
        <f>PLOEGUITSLAG!L25</f>
        <v>19</v>
      </c>
      <c r="G103" s="68">
        <f>PLOEGUITSLAG!M25</f>
        <v>64</v>
      </c>
      <c r="H103" s="69">
        <f>PLOEGUITSLAG!N25</f>
        <v>0.296</v>
      </c>
      <c r="I103" s="68">
        <f>PLOEGUITSLAG!J48</f>
        <v>0</v>
      </c>
      <c r="J103" s="68">
        <f>PLOEGUITSLAG!Q25</f>
        <v>3</v>
      </c>
      <c r="K103" s="174">
        <f>PLOEGUITSLAG!P25</f>
        <v>0.8636363636363636</v>
      </c>
    </row>
    <row r="104" spans="1:11" ht="13.5" thickBot="1">
      <c r="A104" s="14"/>
      <c r="B104" s="26">
        <v>3</v>
      </c>
      <c r="C104" s="129" t="str">
        <f>PLOEGUITSLAG!J46</f>
        <v>CALLIAUW Ludo</v>
      </c>
      <c r="D104" s="63"/>
      <c r="E104" s="68">
        <f>PLOEGUITSLAG!F46</f>
        <v>0</v>
      </c>
      <c r="F104" s="68">
        <f>PLOEGUITSLAG!C46</f>
        <v>14</v>
      </c>
      <c r="G104" s="68">
        <f>PLOEGUITSLAG!D46</f>
        <v>25</v>
      </c>
      <c r="H104" s="69">
        <f>PLOEGUITSLAG!E46</f>
        <v>0.56</v>
      </c>
      <c r="I104" s="68">
        <f>PLOEGUITSLAG!J36</f>
        <v>0</v>
      </c>
      <c r="J104" s="68">
        <f>PLOEGUITSLAG!H46</f>
        <v>4</v>
      </c>
      <c r="K104" s="174">
        <f>PLOEGUITSLAG!G46</f>
        <v>0.6363636363636364</v>
      </c>
    </row>
    <row r="105" spans="1:11" ht="13.5" hidden="1" thickBot="1">
      <c r="A105" s="14"/>
      <c r="B105" s="29">
        <v>4</v>
      </c>
      <c r="C105" s="30"/>
      <c r="D105" s="31" t="s">
        <v>9</v>
      </c>
      <c r="E105" s="32" t="s">
        <v>9</v>
      </c>
      <c r="F105" s="32" t="s">
        <v>9</v>
      </c>
      <c r="G105" s="32" t="s">
        <v>9</v>
      </c>
      <c r="H105" s="33"/>
      <c r="I105" s="33" t="s">
        <v>9</v>
      </c>
      <c r="J105" s="32" t="s">
        <v>9</v>
      </c>
      <c r="K105" s="177" t="s">
        <v>9</v>
      </c>
    </row>
    <row r="106" spans="1:11" ht="13.5" thickBot="1">
      <c r="A106" s="34"/>
      <c r="B106" s="35"/>
      <c r="C106" s="79" t="str">
        <f>IF(F106=0,"",IF(H106&gt;=0.509,"PR",IF(H106&lt;0.415,"OG","MG")))</f>
        <v>OG</v>
      </c>
      <c r="D106" s="37" t="s">
        <v>6</v>
      </c>
      <c r="E106" s="57">
        <f>SUM(E102:E104)</f>
        <v>0</v>
      </c>
      <c r="F106" s="57">
        <f>SUM(F102:F104)</f>
        <v>54</v>
      </c>
      <c r="G106" s="57">
        <f>SUM(G102:G104)</f>
        <v>153</v>
      </c>
      <c r="H106" s="198">
        <f>ROUNDDOWN(F106/G106,3)</f>
        <v>0.352</v>
      </c>
      <c r="I106" s="38">
        <v>0.317</v>
      </c>
      <c r="J106" s="57">
        <f>MAX(J102:J104)</f>
        <v>4</v>
      </c>
      <c r="K106" s="176">
        <f>SUM(K102:K104)</f>
        <v>2.4545454545454546</v>
      </c>
    </row>
    <row r="107" spans="1:11" ht="13.5" thickBot="1">
      <c r="A107" s="14"/>
      <c r="B107" s="14"/>
      <c r="C107" s="14"/>
      <c r="D107" s="14"/>
      <c r="E107" s="14"/>
      <c r="F107" s="14"/>
      <c r="G107" s="14"/>
      <c r="H107" s="14"/>
      <c r="I107" s="41" t="s">
        <v>9</v>
      </c>
      <c r="J107" s="14"/>
      <c r="K107" s="14"/>
    </row>
    <row r="108" spans="1:11" ht="15.75">
      <c r="A108" s="262" t="str">
        <f>PLOEGUITSLAG!J14</f>
        <v>KON. BRUGSE BC </v>
      </c>
      <c r="B108" s="263"/>
      <c r="C108" s="263"/>
      <c r="D108" s="14"/>
      <c r="E108" s="14"/>
      <c r="F108" s="14"/>
      <c r="G108" s="14"/>
      <c r="H108" s="14"/>
      <c r="I108" s="15"/>
      <c r="J108" s="14"/>
      <c r="K108" s="14"/>
    </row>
    <row r="109" spans="1:11" ht="15.75" thickBot="1">
      <c r="A109" s="256" t="s">
        <v>0</v>
      </c>
      <c r="B109" s="257"/>
      <c r="C109" s="264" t="str">
        <f>VLOOKUP(K109,leden!A:B,2,FALSE)</f>
        <v>SEYS Herbert</v>
      </c>
      <c r="D109" s="260">
        <f>VLOOKUP(K109,leden!A:D,4,FALSE)</f>
        <v>34</v>
      </c>
      <c r="E109" s="16"/>
      <c r="F109" s="187"/>
      <c r="G109" s="16"/>
      <c r="H109" s="16"/>
      <c r="I109" s="18"/>
      <c r="J109" s="19" t="s">
        <v>8</v>
      </c>
      <c r="K109" s="20">
        <f>PLOEGUITSLAG!S16</f>
        <v>8162</v>
      </c>
    </row>
    <row r="110" spans="1:11" ht="13.5" customHeight="1" thickBot="1">
      <c r="A110" s="257"/>
      <c r="B110" s="257"/>
      <c r="C110" s="265"/>
      <c r="D110" s="261"/>
      <c r="E110" s="21" t="s">
        <v>7</v>
      </c>
      <c r="F110" s="21" t="s">
        <v>1</v>
      </c>
      <c r="G110" s="22" t="s">
        <v>2</v>
      </c>
      <c r="H110" s="21" t="s">
        <v>10</v>
      </c>
      <c r="I110" s="40" t="s">
        <v>3</v>
      </c>
      <c r="J110" s="21" t="s">
        <v>4</v>
      </c>
      <c r="K110" s="21" t="s">
        <v>5</v>
      </c>
    </row>
    <row r="111" spans="1:11" ht="12.75">
      <c r="A111" s="14"/>
      <c r="B111" s="24">
        <v>1</v>
      </c>
      <c r="C111" s="25" t="str">
        <f>PLOEGUITSLAG!A16</f>
        <v>CAUDRON Danny</v>
      </c>
      <c r="D111" s="74"/>
      <c r="E111" s="66">
        <f>PLOEGUITSLAG!O16</f>
        <v>2</v>
      </c>
      <c r="F111" s="66">
        <f>PLOEGUITSLAG!L16</f>
        <v>34</v>
      </c>
      <c r="G111" s="66">
        <f>PLOEGUITSLAG!M16</f>
        <v>37</v>
      </c>
      <c r="H111" s="67">
        <f>PLOEGUITSLAG!N16</f>
        <v>0.918</v>
      </c>
      <c r="I111" s="157">
        <f>PLOEGUITSLAG!O16</f>
        <v>2</v>
      </c>
      <c r="J111" s="66">
        <f>PLOEGUITSLAG!Q16</f>
        <v>4</v>
      </c>
      <c r="K111" s="173">
        <f>PLOEGUITSLAG!P16</f>
        <v>1</v>
      </c>
    </row>
    <row r="112" spans="1:12" ht="12.75">
      <c r="A112" s="14"/>
      <c r="B112" s="26">
        <v>2</v>
      </c>
      <c r="C112" s="27" t="str">
        <f>PLOEGUITSLAG!J30</f>
        <v>VERMEULEN Johan</v>
      </c>
      <c r="D112" s="63"/>
      <c r="E112" s="127">
        <f>PLOEGUITSLAG!F30</f>
        <v>0</v>
      </c>
      <c r="F112" s="127">
        <f>PLOEGUITSLAG!C30</f>
        <v>24</v>
      </c>
      <c r="G112" s="127">
        <f>PLOEGUITSLAG!D30</f>
        <v>45</v>
      </c>
      <c r="H112" s="199">
        <f>PLOEGUITSLAG!E30</f>
        <v>0.533</v>
      </c>
      <c r="I112" s="159">
        <f>PLOEGUITSLAG!F30</f>
        <v>0</v>
      </c>
      <c r="J112" s="127">
        <f>PLOEGUITSLAG!H30</f>
        <v>4</v>
      </c>
      <c r="K112" s="184">
        <f>PLOEGUITSLAG!G30</f>
        <v>0.7058823529411765</v>
      </c>
      <c r="L112" s="73" t="s">
        <v>13</v>
      </c>
    </row>
    <row r="113" spans="1:12" ht="13.5" thickBot="1">
      <c r="A113" s="14"/>
      <c r="B113" s="26">
        <v>3</v>
      </c>
      <c r="C113" s="129" t="str">
        <f>PLOEGUITSLAG!A37</f>
        <v>VAN ACKER Johan</v>
      </c>
      <c r="D113" s="63"/>
      <c r="E113" s="68">
        <f>PLOEGUITSLAG!O37</f>
        <v>2</v>
      </c>
      <c r="F113" s="68">
        <f>PLOEGUITSLAG!L37</f>
        <v>44</v>
      </c>
      <c r="G113" s="68">
        <f>PLOEGUITSLAG!M37</f>
        <v>54</v>
      </c>
      <c r="H113" s="69">
        <f>PLOEGUITSLAG!N37</f>
        <v>0.814</v>
      </c>
      <c r="I113" s="158">
        <f>PLOEGUITSLAG!O37</f>
        <v>2</v>
      </c>
      <c r="J113" s="68">
        <f>PLOEGUITSLAG!Q37</f>
        <v>3</v>
      </c>
      <c r="K113" s="174">
        <f>PLOEGUITSLAG!G37</f>
        <v>0.8235294117647058</v>
      </c>
      <c r="L113" s="73"/>
    </row>
    <row r="114" spans="1:11" ht="13.5" hidden="1" thickBot="1">
      <c r="A114" s="14"/>
      <c r="B114" s="29">
        <v>4</v>
      </c>
      <c r="C114" s="30"/>
      <c r="D114" s="31" t="s">
        <v>9</v>
      </c>
      <c r="E114" s="32" t="s">
        <v>9</v>
      </c>
      <c r="F114" s="32" t="s">
        <v>9</v>
      </c>
      <c r="G114" s="32" t="s">
        <v>9</v>
      </c>
      <c r="H114" s="33" t="s">
        <v>9</v>
      </c>
      <c r="I114" s="33"/>
      <c r="J114" s="186" t="s">
        <v>9</v>
      </c>
      <c r="K114" s="177" t="s">
        <v>9</v>
      </c>
    </row>
    <row r="115" spans="1:11" ht="13.5" thickBot="1">
      <c r="A115" s="34"/>
      <c r="B115" s="35"/>
      <c r="C115" s="79" t="str">
        <f>IF(F115=0,"",IF(H115&gt;=0.789,"PR",IF(H115&lt;0.625,"OG","MG")))</f>
        <v>MG</v>
      </c>
      <c r="D115" s="37" t="s">
        <v>6</v>
      </c>
      <c r="E115" s="57">
        <f>SUM(E111:E113)</f>
        <v>4</v>
      </c>
      <c r="F115" s="57">
        <f>SUM(F111:F113)</f>
        <v>102</v>
      </c>
      <c r="G115" s="57">
        <f>SUM(G111:G113)</f>
        <v>136</v>
      </c>
      <c r="H115" s="198">
        <f>ROUNDDOWN(F115/G115,3)</f>
        <v>0.75</v>
      </c>
      <c r="I115" s="38">
        <v>0.317</v>
      </c>
      <c r="J115" s="57">
        <f>MAX(J111:J113)</f>
        <v>4</v>
      </c>
      <c r="K115" s="176">
        <f>SUM(K111:K113)</f>
        <v>2.5294117647058822</v>
      </c>
    </row>
    <row r="116" spans="1:11" ht="12.75">
      <c r="A116" s="34"/>
      <c r="B116" s="35"/>
      <c r="C116" s="34"/>
      <c r="D116" s="34"/>
      <c r="E116" s="34"/>
      <c r="F116" s="34"/>
      <c r="G116" s="34"/>
      <c r="H116" s="34"/>
      <c r="I116" s="39"/>
      <c r="J116" s="34"/>
      <c r="K116" s="34"/>
    </row>
    <row r="117" spans="1:11" ht="15.75" thickBot="1">
      <c r="A117" s="256" t="s">
        <v>0</v>
      </c>
      <c r="B117" s="257"/>
      <c r="C117" s="264" t="str">
        <f>VLOOKUP(K117,leden!A:B,2,FALSE)</f>
        <v>SCHOE Henk</v>
      </c>
      <c r="D117" s="260">
        <f>VLOOKUP(K117,leden!A:D,4,FALSE)</f>
        <v>22</v>
      </c>
      <c r="E117" s="16"/>
      <c r="F117" s="187"/>
      <c r="G117" s="16"/>
      <c r="H117" s="16"/>
      <c r="I117" s="18"/>
      <c r="J117" s="19" t="s">
        <v>8</v>
      </c>
      <c r="K117" s="20">
        <f>PLOEGUITSLAG!S17</f>
        <v>8670</v>
      </c>
    </row>
    <row r="118" spans="1:11" ht="13.5" customHeight="1" thickBot="1">
      <c r="A118" s="257"/>
      <c r="B118" s="257"/>
      <c r="C118" s="265"/>
      <c r="D118" s="261"/>
      <c r="E118" s="21" t="s">
        <v>7</v>
      </c>
      <c r="F118" s="21" t="s">
        <v>1</v>
      </c>
      <c r="G118" s="22" t="s">
        <v>2</v>
      </c>
      <c r="H118" s="21" t="s">
        <v>10</v>
      </c>
      <c r="I118" s="40" t="s">
        <v>3</v>
      </c>
      <c r="J118" s="21" t="s">
        <v>4</v>
      </c>
      <c r="K118" s="21" t="s">
        <v>5</v>
      </c>
    </row>
    <row r="119" spans="1:11" ht="12.75">
      <c r="A119" s="14"/>
      <c r="B119" s="24">
        <v>1</v>
      </c>
      <c r="C119" s="25" t="str">
        <f>PLOEGUITSLAG!A17</f>
        <v>CAUDRON Bjorn</v>
      </c>
      <c r="D119" s="74"/>
      <c r="E119" s="66">
        <f>PLOEGUITSLAG!O17</f>
        <v>2</v>
      </c>
      <c r="F119" s="66">
        <f>PLOEGUITSLAG!L17</f>
        <v>22</v>
      </c>
      <c r="G119" s="66">
        <f>PLOEGUITSLAG!M17</f>
        <v>56</v>
      </c>
      <c r="H119" s="67">
        <f>PLOEGUITSLAG!N17</f>
        <v>0.392</v>
      </c>
      <c r="I119" s="66">
        <f>PLOEGUITSLAG!J54</f>
        <v>0</v>
      </c>
      <c r="J119" s="66">
        <f>PLOEGUITSLAG!Q17</f>
        <v>4</v>
      </c>
      <c r="K119" s="173">
        <f>PLOEGUITSLAG!P17</f>
        <v>1</v>
      </c>
    </row>
    <row r="120" spans="1:11" ht="12.75">
      <c r="A120" s="14"/>
      <c r="B120" s="26">
        <v>2</v>
      </c>
      <c r="C120" s="27" t="str">
        <f>PLOEGUITSLAG!J31</f>
        <v>SOENENS Joël</v>
      </c>
      <c r="D120" s="63"/>
      <c r="E120" s="68">
        <f>PLOEGUITSLAG!F31</f>
        <v>2</v>
      </c>
      <c r="F120" s="68">
        <f>PLOEGUITSLAG!C31</f>
        <v>22</v>
      </c>
      <c r="G120" s="68">
        <f>PLOEGUITSLAG!D31</f>
        <v>49</v>
      </c>
      <c r="H120" s="69">
        <f>PLOEGUITSLAG!E31</f>
        <v>0.448</v>
      </c>
      <c r="I120" s="68">
        <f>PLOEGUITSLAG!J67</f>
        <v>0</v>
      </c>
      <c r="J120" s="68">
        <f>PLOEGUITSLAG!H31</f>
        <v>2</v>
      </c>
      <c r="K120" s="174">
        <f>PLOEGUITSLAG!G31</f>
        <v>1</v>
      </c>
    </row>
    <row r="121" spans="1:11" ht="13.5" thickBot="1">
      <c r="A121" s="14"/>
      <c r="B121" s="26">
        <v>3</v>
      </c>
      <c r="C121" s="129" t="str">
        <f>PLOEGUITSLAG!A38</f>
        <v>STRYPENS Lucien</v>
      </c>
      <c r="D121" s="63"/>
      <c r="E121" s="68">
        <f>PLOEGUITSLAG!O38</f>
        <v>0</v>
      </c>
      <c r="F121" s="68">
        <f>PLOEGUITSLAG!L38</f>
        <v>20</v>
      </c>
      <c r="G121" s="68">
        <f>PLOEGUITSLAG!M38</f>
        <v>35</v>
      </c>
      <c r="H121" s="69">
        <f>PLOEGUITSLAG!N38</f>
        <v>0.571</v>
      </c>
      <c r="I121" s="68">
        <f>PLOEGUITSLAG!J55</f>
        <v>0</v>
      </c>
      <c r="J121" s="68">
        <f>PLOEGUITSLAG!Q38</f>
        <v>3</v>
      </c>
      <c r="K121" s="185">
        <f>PLOEGUITSLAG!P38</f>
        <v>0.9090909090909091</v>
      </c>
    </row>
    <row r="122" spans="1:11" ht="13.5" hidden="1" thickBot="1">
      <c r="A122" s="14"/>
      <c r="B122" s="29">
        <v>4</v>
      </c>
      <c r="C122" s="30"/>
      <c r="D122" s="31" t="s">
        <v>9</v>
      </c>
      <c r="E122" s="32" t="s">
        <v>9</v>
      </c>
      <c r="F122" s="32" t="s">
        <v>9</v>
      </c>
      <c r="G122" s="32" t="s">
        <v>9</v>
      </c>
      <c r="H122" s="33"/>
      <c r="I122" s="33" t="s">
        <v>9</v>
      </c>
      <c r="J122" s="32" t="s">
        <v>9</v>
      </c>
      <c r="K122" s="177" t="s">
        <v>9</v>
      </c>
    </row>
    <row r="123" spans="1:11" ht="13.5" thickBot="1">
      <c r="A123" s="34"/>
      <c r="B123" s="35"/>
      <c r="C123" s="79" t="str">
        <f>IF(F123=0,"",IF(H123&gt;=0.509,"PR",IF(H123&lt;0.415,"OG","MG")))</f>
        <v>MG</v>
      </c>
      <c r="D123" s="37" t="s">
        <v>6</v>
      </c>
      <c r="E123" s="57">
        <f>SUM(E119:E121)</f>
        <v>4</v>
      </c>
      <c r="F123" s="57">
        <f>SUM(F119:F121)</f>
        <v>64</v>
      </c>
      <c r="G123" s="57">
        <f>SUM(G119:G121)</f>
        <v>140</v>
      </c>
      <c r="H123" s="198">
        <f>ROUNDDOWN(F123/G123,3)</f>
        <v>0.457</v>
      </c>
      <c r="I123" s="38">
        <v>0.317</v>
      </c>
      <c r="J123" s="57">
        <f>MAX(J119:J121)</f>
        <v>4</v>
      </c>
      <c r="K123" s="176">
        <f>SUM(K119:K121)</f>
        <v>2.909090909090909</v>
      </c>
    </row>
    <row r="125" spans="1:11" ht="15.75" thickBot="1">
      <c r="A125" s="256" t="s">
        <v>0</v>
      </c>
      <c r="B125" s="257"/>
      <c r="C125" s="258" t="str">
        <f>VLOOKUP(K125,leden!A:B,2,FALSE)</f>
        <v>SEYS Norbert</v>
      </c>
      <c r="D125" s="260">
        <f>VLOOKUP(K125,leden!A:D,4,FALSE)</f>
        <v>22</v>
      </c>
      <c r="E125" s="16"/>
      <c r="F125" s="187"/>
      <c r="G125" s="16"/>
      <c r="H125" s="16"/>
      <c r="I125" s="18"/>
      <c r="J125" s="19" t="s">
        <v>8</v>
      </c>
      <c r="K125" s="20">
        <f>PLOEGUITSLAG!S18</f>
        <v>4156</v>
      </c>
    </row>
    <row r="126" spans="1:11" ht="13.5" customHeight="1" thickBot="1">
      <c r="A126" s="257"/>
      <c r="B126" s="257"/>
      <c r="C126" s="259"/>
      <c r="D126" s="261"/>
      <c r="E126" s="21" t="s">
        <v>7</v>
      </c>
      <c r="F126" s="21" t="s">
        <v>1</v>
      </c>
      <c r="G126" s="22" t="s">
        <v>2</v>
      </c>
      <c r="H126" s="21" t="s">
        <v>10</v>
      </c>
      <c r="I126" s="40" t="s">
        <v>3</v>
      </c>
      <c r="J126" s="21" t="s">
        <v>4</v>
      </c>
      <c r="K126" s="21" t="s">
        <v>5</v>
      </c>
    </row>
    <row r="127" spans="1:11" ht="12.75">
      <c r="A127" s="14"/>
      <c r="B127" s="24">
        <v>1</v>
      </c>
      <c r="C127" s="25" t="str">
        <f>PLOEGUITSLAG!A18</f>
        <v>RAES Freddy</v>
      </c>
      <c r="D127" s="74"/>
      <c r="E127" s="66">
        <f>PLOEGUITSLAG!O18</f>
        <v>2</v>
      </c>
      <c r="F127" s="66">
        <f>PLOEGUITSLAG!L18</f>
        <v>22</v>
      </c>
      <c r="G127" s="66">
        <f>PLOEGUITSLAG!M18</f>
        <v>64</v>
      </c>
      <c r="H127" s="67">
        <f>PLOEGUITSLAG!N18</f>
        <v>0.343</v>
      </c>
      <c r="I127" s="66">
        <f>PLOEGUITSLAG!J62</f>
        <v>0</v>
      </c>
      <c r="J127" s="66">
        <f>PLOEGUITSLAG!Q18</f>
        <v>2</v>
      </c>
      <c r="K127" s="173">
        <f>PLOEGUITSLAG!P18</f>
        <v>1</v>
      </c>
    </row>
    <row r="128" spans="1:11" ht="12.75">
      <c r="A128" s="14"/>
      <c r="B128" s="26">
        <v>2</v>
      </c>
      <c r="C128" s="27" t="str">
        <f>PLOEGUITSLAG!J32</f>
        <v>CALLIAUW Ludo</v>
      </c>
      <c r="D128" s="63"/>
      <c r="E128" s="68">
        <f>PLOEGUITSLAG!F32</f>
        <v>0</v>
      </c>
      <c r="F128" s="68">
        <f>PLOEGUITSLAG!C32</f>
        <v>13</v>
      </c>
      <c r="G128" s="68">
        <f>PLOEGUITSLAG!D32</f>
        <v>52</v>
      </c>
      <c r="H128" s="69">
        <f>PLOEGUITSLAG!E32</f>
        <v>0.25</v>
      </c>
      <c r="I128" s="68">
        <f>PLOEGUITSLAG!J76</f>
        <v>0</v>
      </c>
      <c r="J128" s="68">
        <f>PLOEGUITSLAG!H32</f>
        <v>4</v>
      </c>
      <c r="K128" s="174">
        <f>PLOEGUITSLAG!G32</f>
        <v>0.5909090909090909</v>
      </c>
    </row>
    <row r="129" spans="1:11" ht="13.5" thickBot="1">
      <c r="A129" s="14"/>
      <c r="B129" s="26">
        <v>3</v>
      </c>
      <c r="C129" s="129" t="str">
        <f>PLOEGUITSLAG!A39</f>
        <v>DE COOMAN Marcel</v>
      </c>
      <c r="D129" s="63"/>
      <c r="E129" s="68">
        <f>PLOEGUITSLAG!O39</f>
        <v>0</v>
      </c>
      <c r="F129" s="68">
        <f>PLOEGUITSLAG!L39</f>
        <v>14</v>
      </c>
      <c r="G129" s="68">
        <f>PLOEGUITSLAG!M39</f>
        <v>41</v>
      </c>
      <c r="H129" s="69">
        <f>PLOEGUITSLAG!N39</f>
        <v>0.341</v>
      </c>
      <c r="I129" s="68">
        <f>PLOEGUITSLAG!J64</f>
        <v>0</v>
      </c>
      <c r="J129" s="68">
        <f>PLOEGUITSLAG!Q39</f>
        <v>2</v>
      </c>
      <c r="K129" s="174">
        <f>PLOEGUITSLAG!P39</f>
        <v>0.6363636363636364</v>
      </c>
    </row>
    <row r="130" spans="1:11" ht="13.5" hidden="1" thickBot="1">
      <c r="A130" s="14"/>
      <c r="B130" s="29">
        <v>4</v>
      </c>
      <c r="C130" s="30"/>
      <c r="D130" s="31" t="s">
        <v>9</v>
      </c>
      <c r="E130" s="32" t="s">
        <v>9</v>
      </c>
      <c r="F130" s="32" t="s">
        <v>9</v>
      </c>
      <c r="G130" s="32" t="s">
        <v>9</v>
      </c>
      <c r="H130" s="33"/>
      <c r="I130" s="33" t="s">
        <v>9</v>
      </c>
      <c r="J130" s="32" t="s">
        <v>9</v>
      </c>
      <c r="K130" s="177" t="s">
        <v>9</v>
      </c>
    </row>
    <row r="131" spans="1:11" ht="13.5" thickBot="1">
      <c r="A131" s="34"/>
      <c r="B131" s="35"/>
      <c r="C131" s="79" t="str">
        <f>IF(F131=0,"",IF(H131&gt;=0.509,"PR",IF(H131&lt;0.415,"OG","MG")))</f>
        <v>OG</v>
      </c>
      <c r="D131" s="37" t="s">
        <v>6</v>
      </c>
      <c r="E131" s="57">
        <f>SUM(E127:E129)</f>
        <v>2</v>
      </c>
      <c r="F131" s="57">
        <f>SUM(F127:F129)</f>
        <v>49</v>
      </c>
      <c r="G131" s="57">
        <f>SUM(G127:G129)</f>
        <v>157</v>
      </c>
      <c r="H131" s="198">
        <f>ROUNDDOWN(F131/G131,3)</f>
        <v>0.312</v>
      </c>
      <c r="I131" s="38">
        <v>0.317</v>
      </c>
      <c r="J131" s="57">
        <f>MAX(J127:J129)</f>
        <v>4</v>
      </c>
      <c r="K131" s="176">
        <f>SUM(K127:K129)</f>
        <v>2.227272727272727</v>
      </c>
    </row>
    <row r="139" spans="3:8" ht="12.75">
      <c r="C139" s="206">
        <v>43596</v>
      </c>
      <c r="H139" s="73" t="s">
        <v>22</v>
      </c>
    </row>
  </sheetData>
  <sheetProtection/>
  <mergeCells count="44">
    <mergeCell ref="A8:C8"/>
    <mergeCell ref="C83:C84"/>
    <mergeCell ref="A1:K1"/>
    <mergeCell ref="B3:J3"/>
    <mergeCell ref="B5:J5"/>
    <mergeCell ref="B6:J6"/>
    <mergeCell ref="A18:B19"/>
    <mergeCell ref="C18:C19"/>
    <mergeCell ref="C9:C10"/>
    <mergeCell ref="D9:D10"/>
    <mergeCell ref="D18:D19"/>
    <mergeCell ref="A9:B10"/>
    <mergeCell ref="A36:C36"/>
    <mergeCell ref="A37:B38"/>
    <mergeCell ref="C37:C38"/>
    <mergeCell ref="A82:C82"/>
    <mergeCell ref="A54:B55"/>
    <mergeCell ref="C54:C55"/>
    <mergeCell ref="D83:D84"/>
    <mergeCell ref="D37:D38"/>
    <mergeCell ref="A27:B28"/>
    <mergeCell ref="C27:C28"/>
    <mergeCell ref="D27:D28"/>
    <mergeCell ref="A45:B46"/>
    <mergeCell ref="C45:C46"/>
    <mergeCell ref="D45:D46"/>
    <mergeCell ref="D54:D55"/>
    <mergeCell ref="A83:B84"/>
    <mergeCell ref="A92:B93"/>
    <mergeCell ref="C92:C93"/>
    <mergeCell ref="D92:D93"/>
    <mergeCell ref="A100:B101"/>
    <mergeCell ref="C100:C101"/>
    <mergeCell ref="D100:D101"/>
    <mergeCell ref="A125:B126"/>
    <mergeCell ref="C125:C126"/>
    <mergeCell ref="D125:D126"/>
    <mergeCell ref="A108:C108"/>
    <mergeCell ref="A109:B110"/>
    <mergeCell ref="C109:C110"/>
    <mergeCell ref="D109:D110"/>
    <mergeCell ref="A117:B118"/>
    <mergeCell ref="C117:C118"/>
    <mergeCell ref="D117:D118"/>
  </mergeCells>
  <printOptions horizontalCentered="1"/>
  <pageMargins left="0.4724409448818898" right="0" top="0.3937007874015748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4"/>
  <sheetViews>
    <sheetView zoomScaleSheetLayoutView="77" zoomScalePageLayoutView="0" workbookViewId="0" topLeftCell="A1">
      <selection activeCell="D13" sqref="D13"/>
    </sheetView>
  </sheetViews>
  <sheetFormatPr defaultColWidth="8.8515625" defaultRowHeight="12.75" outlineLevelRow="1"/>
  <cols>
    <col min="1" max="1" width="11.140625" style="87" customWidth="1"/>
    <col min="2" max="2" width="30.57421875" style="86" customWidth="1"/>
    <col min="3" max="3" width="6.00390625" style="88" customWidth="1"/>
    <col min="4" max="4" width="6.8515625" style="89" customWidth="1"/>
    <col min="5" max="6" width="6.00390625" style="88" customWidth="1"/>
    <col min="7" max="16384" width="8.8515625" style="86" customWidth="1"/>
  </cols>
  <sheetData>
    <row r="1" spans="1:6" ht="19.5" customHeight="1">
      <c r="A1" s="144">
        <v>6713</v>
      </c>
      <c r="B1" s="145" t="s">
        <v>29</v>
      </c>
      <c r="C1" s="146"/>
      <c r="D1" s="147">
        <v>34</v>
      </c>
      <c r="E1" s="84"/>
      <c r="F1" s="84"/>
    </row>
    <row r="2" spans="1:4" ht="19.5" customHeight="1">
      <c r="A2" s="148">
        <v>4036</v>
      </c>
      <c r="B2" s="149" t="s">
        <v>30</v>
      </c>
      <c r="C2" s="150"/>
      <c r="D2" s="151">
        <v>27</v>
      </c>
    </row>
    <row r="3" spans="1:6" ht="19.5" customHeight="1" outlineLevel="1">
      <c r="A3" s="144">
        <v>7476</v>
      </c>
      <c r="B3" s="145" t="s">
        <v>31</v>
      </c>
      <c r="C3" s="146"/>
      <c r="D3" s="147">
        <v>22</v>
      </c>
      <c r="E3" s="92"/>
      <c r="F3" s="93"/>
    </row>
    <row r="4" spans="1:6" ht="19.5" customHeight="1" outlineLevel="1">
      <c r="A4" s="144">
        <v>9421</v>
      </c>
      <c r="B4" s="145" t="s">
        <v>32</v>
      </c>
      <c r="C4" s="146"/>
      <c r="D4" s="147">
        <v>34</v>
      </c>
      <c r="E4" s="94"/>
      <c r="F4" s="93"/>
    </row>
    <row r="5" spans="1:6" ht="19.5" customHeight="1" outlineLevel="1">
      <c r="A5" s="144">
        <v>9420</v>
      </c>
      <c r="B5" s="145" t="s">
        <v>33</v>
      </c>
      <c r="C5" s="146"/>
      <c r="D5" s="147">
        <v>27</v>
      </c>
      <c r="E5" s="94"/>
      <c r="F5" s="93"/>
    </row>
    <row r="6" spans="1:6" ht="19.5" customHeight="1" outlineLevel="1">
      <c r="A6" s="144">
        <v>8098</v>
      </c>
      <c r="B6" s="145" t="s">
        <v>34</v>
      </c>
      <c r="C6" s="146"/>
      <c r="D6" s="147">
        <v>22</v>
      </c>
      <c r="E6" s="92"/>
      <c r="F6" s="93"/>
    </row>
    <row r="7" spans="1:6" ht="19.5" customHeight="1" outlineLevel="1">
      <c r="A7" s="144">
        <v>8162</v>
      </c>
      <c r="B7" s="145" t="s">
        <v>35</v>
      </c>
      <c r="C7" s="146"/>
      <c r="D7" s="147">
        <v>34</v>
      </c>
      <c r="E7" s="92"/>
      <c r="F7" s="93"/>
    </row>
    <row r="8" spans="1:6" ht="19.5" customHeight="1" outlineLevel="1">
      <c r="A8" s="144">
        <v>8670</v>
      </c>
      <c r="B8" s="145" t="s">
        <v>36</v>
      </c>
      <c r="C8" s="146"/>
      <c r="D8" s="147">
        <v>22</v>
      </c>
      <c r="E8" s="92"/>
      <c r="F8" s="93"/>
    </row>
    <row r="9" spans="1:6" ht="19.5" customHeight="1" outlineLevel="1">
      <c r="A9" s="144">
        <v>4156</v>
      </c>
      <c r="B9" s="145" t="s">
        <v>37</v>
      </c>
      <c r="C9" s="146"/>
      <c r="D9" s="147">
        <v>22</v>
      </c>
      <c r="E9" s="92"/>
      <c r="F9" s="93"/>
    </row>
    <row r="10" spans="1:6" ht="19.5" customHeight="1" outlineLevel="1">
      <c r="A10" s="144">
        <v>7010</v>
      </c>
      <c r="B10" s="145" t="s">
        <v>38</v>
      </c>
      <c r="C10" s="146"/>
      <c r="D10" s="147">
        <v>27</v>
      </c>
      <c r="E10" s="92"/>
      <c r="F10" s="93"/>
    </row>
    <row r="11" spans="1:6" ht="19.5" customHeight="1" outlineLevel="1">
      <c r="A11" s="144">
        <v>7287</v>
      </c>
      <c r="B11" s="145" t="s">
        <v>39</v>
      </c>
      <c r="C11" s="146"/>
      <c r="D11" s="147">
        <v>22</v>
      </c>
      <c r="E11" s="92"/>
      <c r="F11" s="93"/>
    </row>
    <row r="12" spans="1:6" ht="19.5" customHeight="1" outlineLevel="1">
      <c r="A12" s="144">
        <v>1102</v>
      </c>
      <c r="B12" s="145" t="s">
        <v>40</v>
      </c>
      <c r="C12" s="146"/>
      <c r="D12" s="147">
        <v>22</v>
      </c>
      <c r="E12" s="92"/>
      <c r="F12" s="93"/>
    </row>
    <row r="13" spans="1:6" ht="19.5" customHeight="1" outlineLevel="1">
      <c r="A13" s="144"/>
      <c r="B13" s="145"/>
      <c r="C13" s="146"/>
      <c r="D13" s="147"/>
      <c r="E13" s="95"/>
      <c r="F13" s="95"/>
    </row>
    <row r="14" spans="1:6" ht="19.5" customHeight="1" outlineLevel="1">
      <c r="A14" s="144"/>
      <c r="B14" s="145"/>
      <c r="C14" s="146"/>
      <c r="D14" s="147"/>
      <c r="E14" s="92"/>
      <c r="F14" s="93"/>
    </row>
    <row r="15" spans="1:6" ht="19.5" customHeight="1" outlineLevel="1">
      <c r="A15" s="144"/>
      <c r="B15" s="145"/>
      <c r="C15" s="146"/>
      <c r="D15" s="147"/>
      <c r="E15" s="95"/>
      <c r="F15" s="95"/>
    </row>
    <row r="16" spans="1:6" ht="19.5" customHeight="1" outlineLevel="1">
      <c r="A16" s="144"/>
      <c r="B16" s="145"/>
      <c r="C16" s="146"/>
      <c r="D16" s="147"/>
      <c r="E16" s="92"/>
      <c r="F16" s="93"/>
    </row>
    <row r="17" spans="1:6" ht="19.5" customHeight="1" outlineLevel="1">
      <c r="A17" s="144"/>
      <c r="B17" s="145"/>
      <c r="C17" s="146"/>
      <c r="D17" s="147"/>
      <c r="E17" s="92"/>
      <c r="F17" s="93"/>
    </row>
    <row r="18" spans="1:6" ht="19.5" customHeight="1" outlineLevel="1">
      <c r="A18" s="144"/>
      <c r="B18" s="145"/>
      <c r="C18" s="91"/>
      <c r="D18" s="147"/>
      <c r="E18" s="92"/>
      <c r="F18" s="93"/>
    </row>
    <row r="19" spans="1:6" ht="12" customHeight="1" outlineLevel="1">
      <c r="A19" s="83"/>
      <c r="B19" s="90"/>
      <c r="C19" s="91"/>
      <c r="D19" s="85"/>
      <c r="E19" s="97"/>
      <c r="F19" s="97"/>
    </row>
    <row r="20" spans="1:6" ht="12" customHeight="1" outlineLevel="1">
      <c r="A20" s="83"/>
      <c r="B20" s="90"/>
      <c r="C20" s="91"/>
      <c r="D20" s="85"/>
      <c r="E20" s="97"/>
      <c r="F20" s="97"/>
    </row>
    <row r="21" spans="1:6" ht="12" customHeight="1" outlineLevel="1">
      <c r="A21" s="83"/>
      <c r="B21" s="90"/>
      <c r="C21" s="91"/>
      <c r="D21" s="85"/>
      <c r="E21" s="94"/>
      <c r="F21" s="93"/>
    </row>
    <row r="22" spans="1:6" ht="12" customHeight="1" outlineLevel="1">
      <c r="A22" s="83"/>
      <c r="B22" s="90"/>
      <c r="C22" s="91"/>
      <c r="D22" s="85"/>
      <c r="E22" s="92"/>
      <c r="F22" s="93"/>
    </row>
    <row r="23" spans="1:6" ht="11.25" customHeight="1">
      <c r="A23" s="83"/>
      <c r="B23" s="90"/>
      <c r="C23" s="91"/>
      <c r="D23" s="85"/>
      <c r="E23" s="92"/>
      <c r="F23" s="93"/>
    </row>
    <row r="24" spans="1:6" ht="11.25" customHeight="1">
      <c r="A24" s="83"/>
      <c r="B24" s="98"/>
      <c r="C24" s="91"/>
      <c r="E24" s="95"/>
      <c r="F24" s="95"/>
    </row>
    <row r="25" spans="1:6" ht="11.25" customHeight="1">
      <c r="A25" s="83"/>
      <c r="B25" s="99"/>
      <c r="C25" s="91"/>
      <c r="E25" s="92"/>
      <c r="F25" s="92"/>
    </row>
    <row r="26" ht="11.25" customHeight="1"/>
    <row r="27" spans="1:6" ht="12" customHeight="1" outlineLevel="1">
      <c r="A27" s="83"/>
      <c r="B27" s="90"/>
      <c r="C27" s="91"/>
      <c r="D27" s="85"/>
      <c r="E27" s="92"/>
      <c r="F27" s="93"/>
    </row>
    <row r="28" spans="1:6" ht="12" customHeight="1" outlineLevel="1">
      <c r="A28" s="83"/>
      <c r="B28" s="90"/>
      <c r="C28" s="91"/>
      <c r="D28" s="85"/>
      <c r="E28" s="92"/>
      <c r="F28" s="93"/>
    </row>
    <row r="29" spans="1:6" ht="12" customHeight="1" outlineLevel="1">
      <c r="A29" s="83"/>
      <c r="B29" s="90"/>
      <c r="C29" s="91"/>
      <c r="D29" s="85"/>
      <c r="E29" s="101"/>
      <c r="F29" s="93"/>
    </row>
    <row r="30" spans="1:6" ht="12" customHeight="1" outlineLevel="1">
      <c r="A30" s="83"/>
      <c r="B30" s="90"/>
      <c r="C30" s="91"/>
      <c r="D30" s="85"/>
      <c r="E30" s="92"/>
      <c r="F30" s="93"/>
    </row>
    <row r="31" spans="1:6" ht="12" customHeight="1" outlineLevel="1">
      <c r="A31" s="83"/>
      <c r="B31" s="90"/>
      <c r="C31" s="91"/>
      <c r="D31" s="85"/>
      <c r="E31" s="101"/>
      <c r="F31" s="93"/>
    </row>
    <row r="32" spans="1:6" ht="12" customHeight="1" outlineLevel="1">
      <c r="A32" s="83"/>
      <c r="B32" s="90"/>
      <c r="C32" s="91"/>
      <c r="D32" s="85"/>
      <c r="E32" s="101"/>
      <c r="F32" s="93"/>
    </row>
    <row r="33" spans="1:6" ht="12" customHeight="1" outlineLevel="1">
      <c r="A33" s="83"/>
      <c r="B33" s="96"/>
      <c r="C33" s="91"/>
      <c r="D33" s="85"/>
      <c r="E33" s="92"/>
      <c r="F33" s="92"/>
    </row>
    <row r="34" spans="1:6" ht="12" customHeight="1" outlineLevel="1">
      <c r="A34" s="83"/>
      <c r="B34" s="90"/>
      <c r="C34" s="91"/>
      <c r="D34" s="85"/>
      <c r="E34" s="92"/>
      <c r="F34" s="92"/>
    </row>
    <row r="35" spans="1:6" ht="12" customHeight="1" outlineLevel="1">
      <c r="A35" s="83"/>
      <c r="B35" s="90"/>
      <c r="C35" s="91"/>
      <c r="D35" s="85"/>
      <c r="E35" s="92"/>
      <c r="F35" s="92"/>
    </row>
    <row r="36" spans="1:6" ht="12" customHeight="1" outlineLevel="1">
      <c r="A36" s="83"/>
      <c r="B36" s="90"/>
      <c r="C36" s="91"/>
      <c r="D36" s="85"/>
      <c r="E36" s="92"/>
      <c r="F36" s="92"/>
    </row>
    <row r="37" ht="11.25" customHeight="1"/>
    <row r="38" spans="1:6" ht="12" customHeight="1" outlineLevel="1">
      <c r="A38" s="83"/>
      <c r="B38" s="90"/>
      <c r="C38" s="91"/>
      <c r="D38" s="85"/>
      <c r="E38" s="92"/>
      <c r="F38" s="93"/>
    </row>
    <row r="39" spans="1:6" ht="12" customHeight="1" outlineLevel="1">
      <c r="A39" s="102"/>
      <c r="B39" s="103"/>
      <c r="C39" s="91"/>
      <c r="D39" s="85"/>
      <c r="E39" s="92"/>
      <c r="F39" s="93"/>
    </row>
    <row r="40" spans="1:6" ht="12" customHeight="1" outlineLevel="1">
      <c r="A40" s="102"/>
      <c r="B40" s="103"/>
      <c r="C40" s="91"/>
      <c r="D40" s="85"/>
      <c r="E40" s="92"/>
      <c r="F40" s="93"/>
    </row>
    <row r="41" spans="1:6" ht="12" customHeight="1" outlineLevel="1">
      <c r="A41" s="83"/>
      <c r="B41" s="90"/>
      <c r="C41" s="91"/>
      <c r="D41" s="85"/>
      <c r="E41" s="101"/>
      <c r="F41" s="93"/>
    </row>
    <row r="42" spans="1:6" ht="12" customHeight="1" outlineLevel="1">
      <c r="A42" s="83"/>
      <c r="B42" s="99"/>
      <c r="C42" s="91"/>
      <c r="D42" s="85"/>
      <c r="E42" s="92"/>
      <c r="F42" s="93"/>
    </row>
    <row r="43" spans="1:6" ht="12" customHeight="1" outlineLevel="1">
      <c r="A43" s="83"/>
      <c r="B43" s="90"/>
      <c r="C43" s="91"/>
      <c r="D43" s="85"/>
      <c r="E43" s="92"/>
      <c r="F43" s="93"/>
    </row>
    <row r="44" spans="1:6" ht="12" customHeight="1" outlineLevel="1">
      <c r="A44" s="83"/>
      <c r="B44" s="90"/>
      <c r="C44" s="91"/>
      <c r="D44" s="85"/>
      <c r="E44" s="92"/>
      <c r="F44" s="93"/>
    </row>
    <row r="45" spans="1:6" ht="12" customHeight="1" outlineLevel="1">
      <c r="A45" s="83"/>
      <c r="B45" s="103"/>
      <c r="C45" s="91"/>
      <c r="D45" s="85"/>
      <c r="E45" s="92"/>
      <c r="F45" s="93"/>
    </row>
    <row r="46" spans="1:6" ht="12" customHeight="1" outlineLevel="1">
      <c r="A46" s="102"/>
      <c r="B46" s="103"/>
      <c r="C46" s="91"/>
      <c r="D46" s="85"/>
      <c r="E46" s="92"/>
      <c r="F46" s="93"/>
    </row>
    <row r="47" spans="1:6" ht="12" customHeight="1" outlineLevel="1">
      <c r="A47" s="83"/>
      <c r="B47" s="90"/>
      <c r="C47" s="91"/>
      <c r="D47" s="85"/>
      <c r="E47" s="92"/>
      <c r="F47" s="93"/>
    </row>
    <row r="48" spans="1:6" ht="12" customHeight="1" outlineLevel="1">
      <c r="A48" s="83"/>
      <c r="B48" s="90"/>
      <c r="C48" s="91"/>
      <c r="D48" s="85"/>
      <c r="E48" s="92"/>
      <c r="F48" s="93"/>
    </row>
    <row r="49" spans="1:6" ht="12" customHeight="1" outlineLevel="1">
      <c r="A49" s="83"/>
      <c r="B49" s="103"/>
      <c r="C49" s="91"/>
      <c r="D49" s="85"/>
      <c r="E49" s="92"/>
      <c r="F49" s="93"/>
    </row>
    <row r="50" spans="1:6" ht="12" customHeight="1" outlineLevel="1">
      <c r="A50" s="83"/>
      <c r="B50" s="90"/>
      <c r="C50" s="91"/>
      <c r="D50" s="85"/>
      <c r="E50" s="92"/>
      <c r="F50" s="93"/>
    </row>
    <row r="51" spans="1:6" ht="12" customHeight="1" outlineLevel="1">
      <c r="A51" s="83"/>
      <c r="B51" s="90"/>
      <c r="C51" s="91"/>
      <c r="D51" s="85"/>
      <c r="E51" s="97"/>
      <c r="F51" s="97"/>
    </row>
    <row r="52" spans="1:6" ht="11.25" customHeight="1">
      <c r="A52" s="105"/>
      <c r="B52" s="91"/>
      <c r="C52" s="91"/>
      <c r="D52" s="94"/>
      <c r="E52" s="92"/>
      <c r="F52" s="93"/>
    </row>
    <row r="53" spans="1:6" ht="11.25" customHeight="1">
      <c r="A53" s="106"/>
      <c r="B53" s="91"/>
      <c r="C53" s="91"/>
      <c r="D53" s="94"/>
      <c r="E53" s="101"/>
      <c r="F53" s="93"/>
    </row>
    <row r="54" spans="1:6" ht="11.25" customHeight="1">
      <c r="A54" s="102"/>
      <c r="B54" s="103"/>
      <c r="C54" s="91"/>
      <c r="D54" s="94"/>
      <c r="E54" s="92"/>
      <c r="F54" s="93"/>
    </row>
    <row r="55" spans="1:6" ht="11.25" customHeight="1">
      <c r="A55" s="106"/>
      <c r="B55" s="91"/>
      <c r="C55" s="91"/>
      <c r="D55" s="94"/>
      <c r="E55" s="92"/>
      <c r="F55" s="92"/>
    </row>
    <row r="56" ht="11.25" customHeight="1"/>
    <row r="57" spans="1:6" ht="12" customHeight="1" outlineLevel="1">
      <c r="A57" s="83"/>
      <c r="B57" s="90"/>
      <c r="C57" s="91"/>
      <c r="D57" s="85"/>
      <c r="E57" s="92"/>
      <c r="F57" s="93"/>
    </row>
    <row r="58" spans="1:6" ht="12" customHeight="1" outlineLevel="1">
      <c r="A58" s="83"/>
      <c r="B58" s="90"/>
      <c r="C58" s="91"/>
      <c r="D58" s="85"/>
      <c r="E58" s="92"/>
      <c r="F58" s="93"/>
    </row>
    <row r="59" spans="1:6" ht="12" customHeight="1" outlineLevel="1">
      <c r="A59" s="83"/>
      <c r="B59" s="90"/>
      <c r="C59" s="91"/>
      <c r="D59" s="85"/>
      <c r="E59" s="92"/>
      <c r="F59" s="93"/>
    </row>
    <row r="60" spans="1:6" ht="12" customHeight="1" outlineLevel="1">
      <c r="A60" s="83"/>
      <c r="B60" s="90"/>
      <c r="C60" s="91"/>
      <c r="D60" s="85"/>
      <c r="E60" s="92"/>
      <c r="F60" s="93"/>
    </row>
    <row r="61" spans="1:6" ht="12" customHeight="1" outlineLevel="1">
      <c r="A61" s="83"/>
      <c r="B61" s="90"/>
      <c r="C61" s="91"/>
      <c r="D61" s="85"/>
      <c r="E61" s="92"/>
      <c r="F61" s="93"/>
    </row>
    <row r="62" spans="1:6" ht="12" customHeight="1" outlineLevel="1">
      <c r="A62" s="83"/>
      <c r="B62" s="90"/>
      <c r="C62" s="91"/>
      <c r="D62" s="85"/>
      <c r="E62" s="92"/>
      <c r="F62" s="93"/>
    </row>
    <row r="63" spans="1:6" ht="12" customHeight="1" outlineLevel="1">
      <c r="A63" s="83"/>
      <c r="B63" s="90"/>
      <c r="C63" s="91"/>
      <c r="D63" s="85"/>
      <c r="E63" s="92"/>
      <c r="F63" s="93"/>
    </row>
    <row r="64" spans="1:6" ht="12" customHeight="1" outlineLevel="1">
      <c r="A64" s="83"/>
      <c r="B64" s="90"/>
      <c r="C64" s="91"/>
      <c r="D64" s="85"/>
      <c r="E64" s="92"/>
      <c r="F64" s="93"/>
    </row>
    <row r="65" spans="1:6" ht="12" customHeight="1" outlineLevel="1">
      <c r="A65" s="83"/>
      <c r="B65" s="90"/>
      <c r="C65" s="91"/>
      <c r="D65" s="85"/>
      <c r="E65" s="97"/>
      <c r="F65" s="97"/>
    </row>
    <row r="66" spans="1:6" ht="12" customHeight="1" outlineLevel="1">
      <c r="A66" s="105"/>
      <c r="B66" s="91"/>
      <c r="C66" s="91"/>
      <c r="D66" s="85"/>
      <c r="E66" s="92"/>
      <c r="F66" s="93"/>
    </row>
    <row r="67" spans="1:6" ht="12" customHeight="1" outlineLevel="1">
      <c r="A67" s="83"/>
      <c r="B67" s="99"/>
      <c r="C67" s="91"/>
      <c r="D67" s="85"/>
      <c r="E67" s="92"/>
      <c r="F67" s="93"/>
    </row>
    <row r="68" spans="1:6" ht="12" customHeight="1" outlineLevel="1">
      <c r="A68" s="83"/>
      <c r="B68" s="90"/>
      <c r="C68" s="91"/>
      <c r="D68" s="85"/>
      <c r="E68" s="92"/>
      <c r="F68" s="93"/>
    </row>
    <row r="69" spans="1:6" ht="12" customHeight="1" outlineLevel="1">
      <c r="A69" s="83"/>
      <c r="B69" s="98"/>
      <c r="C69" s="91"/>
      <c r="D69" s="85"/>
      <c r="E69" s="95"/>
      <c r="F69" s="95"/>
    </row>
    <row r="70" spans="1:6" ht="12" customHeight="1" outlineLevel="1">
      <c r="A70" s="83"/>
      <c r="B70" s="90"/>
      <c r="C70" s="91"/>
      <c r="D70" s="85"/>
      <c r="E70" s="101"/>
      <c r="F70" s="101"/>
    </row>
    <row r="71" ht="11.25" customHeight="1"/>
    <row r="72" spans="1:6" ht="12" customHeight="1" outlineLevel="1">
      <c r="A72" s="83"/>
      <c r="B72" s="90"/>
      <c r="C72" s="91"/>
      <c r="D72" s="85"/>
      <c r="E72" s="92"/>
      <c r="F72" s="93"/>
    </row>
    <row r="73" spans="1:6" ht="12" customHeight="1" outlineLevel="1">
      <c r="A73" s="83"/>
      <c r="B73" s="90"/>
      <c r="C73" s="91"/>
      <c r="D73" s="85"/>
      <c r="E73" s="92"/>
      <c r="F73" s="93"/>
    </row>
    <row r="74" spans="1:6" ht="12" customHeight="1" outlineLevel="1">
      <c r="A74" s="83"/>
      <c r="B74" s="90"/>
      <c r="C74" s="91"/>
      <c r="D74" s="85"/>
      <c r="E74" s="92"/>
      <c r="F74" s="93"/>
    </row>
    <row r="75" spans="1:6" ht="12" customHeight="1" outlineLevel="1">
      <c r="A75" s="83"/>
      <c r="B75" s="90"/>
      <c r="C75" s="91"/>
      <c r="D75" s="85"/>
      <c r="E75" s="92"/>
      <c r="F75" s="93"/>
    </row>
    <row r="76" spans="1:6" ht="12" customHeight="1" outlineLevel="1">
      <c r="A76" s="83"/>
      <c r="B76" s="90"/>
      <c r="C76" s="91"/>
      <c r="D76" s="85"/>
      <c r="E76" s="92"/>
      <c r="F76" s="92"/>
    </row>
    <row r="77" ht="11.25" customHeight="1"/>
    <row r="78" spans="1:6" ht="12" customHeight="1" outlineLevel="1">
      <c r="A78" s="83"/>
      <c r="B78" s="90"/>
      <c r="C78" s="91"/>
      <c r="D78" s="85"/>
      <c r="E78" s="92"/>
      <c r="F78" s="93"/>
    </row>
    <row r="79" spans="1:6" ht="12" customHeight="1" outlineLevel="1">
      <c r="A79" s="83"/>
      <c r="B79" s="90"/>
      <c r="C79" s="91"/>
      <c r="D79" s="85"/>
      <c r="E79" s="92"/>
      <c r="F79" s="93"/>
    </row>
    <row r="80" spans="1:6" ht="12" customHeight="1" outlineLevel="1">
      <c r="A80" s="83"/>
      <c r="B80" s="90"/>
      <c r="C80" s="91"/>
      <c r="D80" s="85"/>
      <c r="E80" s="92"/>
      <c r="F80" s="93"/>
    </row>
    <row r="81" spans="1:6" ht="12" customHeight="1" outlineLevel="1">
      <c r="A81" s="83"/>
      <c r="B81" s="90"/>
      <c r="C81" s="91"/>
      <c r="D81" s="85"/>
      <c r="E81" s="92"/>
      <c r="F81" s="93"/>
    </row>
    <row r="82" spans="1:6" ht="12" customHeight="1" outlineLevel="1">
      <c r="A82" s="83"/>
      <c r="B82" s="90"/>
      <c r="C82" s="91"/>
      <c r="D82" s="85"/>
      <c r="E82" s="92"/>
      <c r="F82" s="93"/>
    </row>
    <row r="83" spans="1:6" ht="12" customHeight="1" outlineLevel="1">
      <c r="A83" s="83"/>
      <c r="B83" s="90"/>
      <c r="C83" s="91"/>
      <c r="D83" s="85"/>
      <c r="E83" s="92"/>
      <c r="F83" s="93"/>
    </row>
    <row r="84" ht="11.25" customHeight="1"/>
    <row r="85" spans="1:6" ht="12" customHeight="1" outlineLevel="1">
      <c r="A85" s="83"/>
      <c r="B85" s="90"/>
      <c r="C85" s="91"/>
      <c r="D85" s="85"/>
      <c r="E85" s="92"/>
      <c r="F85" s="93"/>
    </row>
    <row r="86" spans="1:6" ht="12" customHeight="1" outlineLevel="1">
      <c r="A86" s="83"/>
      <c r="B86" s="107"/>
      <c r="C86" s="91"/>
      <c r="D86" s="85"/>
      <c r="E86" s="92"/>
      <c r="F86" s="93"/>
    </row>
    <row r="87" spans="1:6" ht="12" customHeight="1" outlineLevel="1">
      <c r="A87" s="83"/>
      <c r="B87" s="90"/>
      <c r="C87" s="91"/>
      <c r="D87" s="85"/>
      <c r="E87" s="92"/>
      <c r="F87" s="93"/>
    </row>
    <row r="88" spans="1:6" ht="12" customHeight="1" outlineLevel="1">
      <c r="A88" s="83"/>
      <c r="B88" s="90"/>
      <c r="C88" s="91"/>
      <c r="D88" s="85"/>
      <c r="E88" s="92"/>
      <c r="F88" s="93"/>
    </row>
    <row r="89" spans="1:6" ht="12" customHeight="1" outlineLevel="1">
      <c r="A89" s="83"/>
      <c r="B89" s="90"/>
      <c r="C89" s="91"/>
      <c r="D89" s="85"/>
      <c r="E89" s="92"/>
      <c r="F89" s="93"/>
    </row>
    <row r="90" spans="1:6" ht="12" customHeight="1" outlineLevel="1">
      <c r="A90" s="83"/>
      <c r="B90" s="90"/>
      <c r="C90" s="91"/>
      <c r="D90" s="85"/>
      <c r="E90" s="95"/>
      <c r="F90" s="95"/>
    </row>
    <row r="91" spans="1:6" ht="11.25" customHeight="1" outlineLevel="1">
      <c r="A91" s="83"/>
      <c r="B91" s="90"/>
      <c r="C91" s="91"/>
      <c r="D91" s="85"/>
      <c r="E91" s="92"/>
      <c r="F91" s="93"/>
    </row>
    <row r="92" spans="2:6" ht="12" customHeight="1">
      <c r="B92" s="90"/>
      <c r="C92" s="91"/>
      <c r="E92" s="92"/>
      <c r="F92" s="93"/>
    </row>
    <row r="93" spans="1:6" ht="11.25" customHeight="1" outlineLevel="1">
      <c r="A93" s="83"/>
      <c r="B93" s="90"/>
      <c r="C93" s="91"/>
      <c r="D93" s="85"/>
      <c r="E93" s="92"/>
      <c r="F93" s="93"/>
    </row>
    <row r="94" spans="1:6" ht="12" customHeight="1" outlineLevel="1">
      <c r="A94" s="83"/>
      <c r="B94" s="90"/>
      <c r="C94" s="91"/>
      <c r="D94" s="85"/>
      <c r="E94" s="94"/>
      <c r="F94" s="93"/>
    </row>
    <row r="95" spans="1:6" ht="12" customHeight="1" outlineLevel="1">
      <c r="A95" s="83"/>
      <c r="B95" s="90"/>
      <c r="C95" s="91"/>
      <c r="D95" s="85"/>
      <c r="E95" s="92"/>
      <c r="F95" s="93"/>
    </row>
    <row r="96" spans="1:6" ht="12" customHeight="1" outlineLevel="1">
      <c r="A96" s="83"/>
      <c r="B96" s="90"/>
      <c r="C96" s="91"/>
      <c r="D96" s="85"/>
      <c r="E96" s="92"/>
      <c r="F96" s="93"/>
    </row>
    <row r="97" spans="1:6" ht="12" customHeight="1" outlineLevel="1">
      <c r="A97" s="83"/>
      <c r="B97" s="90"/>
      <c r="C97" s="91"/>
      <c r="D97" s="85"/>
      <c r="E97" s="92"/>
      <c r="F97" s="93"/>
    </row>
    <row r="98" spans="1:6" ht="12" customHeight="1" outlineLevel="1">
      <c r="A98" s="83"/>
      <c r="B98" s="90"/>
      <c r="C98" s="91"/>
      <c r="D98" s="85"/>
      <c r="E98" s="92"/>
      <c r="F98" s="93"/>
    </row>
    <row r="99" spans="1:6" ht="12" customHeight="1" outlineLevel="1">
      <c r="A99" s="83"/>
      <c r="B99" s="90"/>
      <c r="C99" s="91"/>
      <c r="D99" s="85"/>
      <c r="E99" s="94"/>
      <c r="F99" s="93"/>
    </row>
    <row r="100" spans="1:6" ht="12" customHeight="1">
      <c r="A100" s="83"/>
      <c r="B100" s="90"/>
      <c r="C100" s="91"/>
      <c r="E100" s="94"/>
      <c r="F100" s="93"/>
    </row>
    <row r="101" spans="1:6" ht="12" customHeight="1" outlineLevel="1">
      <c r="A101" s="83"/>
      <c r="B101" s="90"/>
      <c r="C101" s="91"/>
      <c r="D101" s="85"/>
      <c r="E101" s="92"/>
      <c r="F101" s="93"/>
    </row>
    <row r="102" spans="1:6" ht="12" customHeight="1" outlineLevel="1">
      <c r="A102" s="83"/>
      <c r="B102" s="90"/>
      <c r="C102" s="91"/>
      <c r="D102" s="85"/>
      <c r="E102" s="92"/>
      <c r="F102" s="93"/>
    </row>
    <row r="103" spans="1:6" ht="12" customHeight="1" outlineLevel="1">
      <c r="A103" s="83"/>
      <c r="B103" s="90"/>
      <c r="C103" s="91"/>
      <c r="D103" s="85"/>
      <c r="E103" s="92"/>
      <c r="F103" s="93"/>
    </row>
    <row r="104" spans="1:6" ht="12" customHeight="1" outlineLevel="1">
      <c r="A104" s="83"/>
      <c r="B104" s="90"/>
      <c r="C104" s="91"/>
      <c r="D104" s="85"/>
      <c r="E104" s="94"/>
      <c r="F104" s="93"/>
    </row>
    <row r="105" spans="1:6" ht="12" customHeight="1" outlineLevel="1">
      <c r="A105" s="83"/>
      <c r="B105" s="90"/>
      <c r="C105" s="91"/>
      <c r="D105" s="85"/>
      <c r="E105" s="92"/>
      <c r="F105" s="93"/>
    </row>
    <row r="106" spans="1:6" ht="12" customHeight="1" outlineLevel="1">
      <c r="A106" s="83"/>
      <c r="B106" s="90"/>
      <c r="C106" s="91"/>
      <c r="D106" s="85"/>
      <c r="E106" s="94"/>
      <c r="F106" s="93"/>
    </row>
    <row r="107" spans="1:6" ht="12" customHeight="1" outlineLevel="1">
      <c r="A107" s="83"/>
      <c r="B107" s="90"/>
      <c r="C107" s="91"/>
      <c r="D107" s="85"/>
      <c r="E107" s="94"/>
      <c r="F107" s="93"/>
    </row>
    <row r="108" spans="1:6" ht="12" customHeight="1" outlineLevel="1">
      <c r="A108" s="83"/>
      <c r="B108" s="90"/>
      <c r="C108" s="91"/>
      <c r="D108" s="85"/>
      <c r="E108" s="92"/>
      <c r="F108" s="93"/>
    </row>
    <row r="109" spans="1:6" ht="12" customHeight="1" outlineLevel="1">
      <c r="A109" s="83"/>
      <c r="B109" s="90"/>
      <c r="C109" s="91"/>
      <c r="D109" s="85"/>
      <c r="E109" s="92"/>
      <c r="F109" s="93"/>
    </row>
    <row r="110" spans="1:6" ht="12" customHeight="1" outlineLevel="1">
      <c r="A110" s="83"/>
      <c r="B110" s="90"/>
      <c r="C110" s="91"/>
      <c r="D110" s="85"/>
      <c r="E110" s="92"/>
      <c r="F110" s="93"/>
    </row>
    <row r="111" spans="1:6" ht="12" customHeight="1" outlineLevel="1">
      <c r="A111" s="83"/>
      <c r="B111" s="90"/>
      <c r="C111" s="91"/>
      <c r="D111" s="85"/>
      <c r="E111" s="92"/>
      <c r="F111" s="93"/>
    </row>
    <row r="112" spans="1:6" ht="12" customHeight="1" outlineLevel="1">
      <c r="A112" s="83"/>
      <c r="B112" s="90"/>
      <c r="C112" s="91"/>
      <c r="D112" s="85"/>
      <c r="E112" s="92"/>
      <c r="F112" s="93"/>
    </row>
    <row r="113" spans="1:6" ht="12" customHeight="1" outlineLevel="1">
      <c r="A113" s="83"/>
      <c r="B113" s="90"/>
      <c r="C113" s="91"/>
      <c r="D113" s="85"/>
      <c r="E113" s="92"/>
      <c r="F113" s="93"/>
    </row>
    <row r="114" spans="1:6" ht="12" customHeight="1" outlineLevel="1">
      <c r="A114" s="83"/>
      <c r="B114" s="90"/>
      <c r="C114" s="91"/>
      <c r="D114" s="85"/>
      <c r="E114" s="92"/>
      <c r="F114" s="93"/>
    </row>
    <row r="115" spans="1:6" ht="12" customHeight="1" outlineLevel="1">
      <c r="A115" s="83"/>
      <c r="B115" s="90"/>
      <c r="C115" s="91"/>
      <c r="D115" s="85"/>
      <c r="E115" s="92"/>
      <c r="F115" s="93"/>
    </row>
    <row r="116" spans="1:6" ht="12" customHeight="1" outlineLevel="1">
      <c r="A116" s="83"/>
      <c r="B116" s="90"/>
      <c r="C116" s="91"/>
      <c r="D116" s="85"/>
      <c r="E116" s="92"/>
      <c r="F116" s="93"/>
    </row>
    <row r="117" spans="1:6" ht="12" customHeight="1" outlineLevel="1">
      <c r="A117" s="83"/>
      <c r="B117" s="90"/>
      <c r="C117" s="91"/>
      <c r="D117" s="85"/>
      <c r="E117" s="92"/>
      <c r="F117" s="93"/>
    </row>
    <row r="118" spans="1:6" ht="11.25" customHeight="1" outlineLevel="1">
      <c r="A118" s="83"/>
      <c r="B118" s="90"/>
      <c r="C118" s="91"/>
      <c r="D118" s="85"/>
      <c r="E118" s="92"/>
      <c r="F118" s="93"/>
    </row>
    <row r="119" spans="1:6" ht="12" customHeight="1">
      <c r="A119" s="83"/>
      <c r="B119" s="110"/>
      <c r="C119" s="91"/>
      <c r="E119" s="95"/>
      <c r="F119" s="95"/>
    </row>
    <row r="120" spans="1:6" ht="11.25" customHeight="1">
      <c r="A120" s="83"/>
      <c r="B120" s="90"/>
      <c r="C120" s="91"/>
      <c r="E120" s="92"/>
      <c r="F120" s="93"/>
    </row>
    <row r="121" spans="1:6" ht="11.25" customHeight="1">
      <c r="A121" s="83"/>
      <c r="B121" s="99"/>
      <c r="C121" s="91"/>
      <c r="E121" s="94"/>
      <c r="F121" s="93"/>
    </row>
    <row r="122" spans="1:6" ht="11.25" customHeight="1">
      <c r="A122" s="106"/>
      <c r="B122" s="103"/>
      <c r="C122" s="91"/>
      <c r="E122" s="94"/>
      <c r="F122" s="93"/>
    </row>
    <row r="123" spans="1:6" ht="12" customHeight="1" outlineLevel="1">
      <c r="A123" s="83"/>
      <c r="B123" s="90"/>
      <c r="C123" s="91"/>
      <c r="D123" s="85"/>
      <c r="E123" s="94"/>
      <c r="F123" s="93"/>
    </row>
    <row r="124" spans="1:6" ht="11.25" customHeight="1">
      <c r="A124" s="106"/>
      <c r="B124" s="103"/>
      <c r="C124" s="91"/>
      <c r="E124" s="94"/>
      <c r="F124" s="93"/>
    </row>
    <row r="125" spans="1:6" ht="12" customHeight="1" outlineLevel="1">
      <c r="A125" s="83"/>
      <c r="B125" s="90"/>
      <c r="C125" s="91"/>
      <c r="D125" s="85"/>
      <c r="E125" s="92"/>
      <c r="F125" s="93"/>
    </row>
    <row r="126" spans="1:6" ht="12" customHeight="1" outlineLevel="1">
      <c r="A126" s="83"/>
      <c r="B126" s="90"/>
      <c r="C126" s="91"/>
      <c r="D126" s="85"/>
      <c r="E126" s="92"/>
      <c r="F126" s="93"/>
    </row>
    <row r="127" ht="11.25" customHeight="1"/>
    <row r="128" spans="1:6" ht="12" customHeight="1" outlineLevel="1">
      <c r="A128" s="83"/>
      <c r="B128" s="99"/>
      <c r="C128" s="91"/>
      <c r="D128" s="85"/>
      <c r="E128" s="92"/>
      <c r="F128" s="93"/>
    </row>
    <row r="129" spans="1:6" ht="12" customHeight="1" outlineLevel="1">
      <c r="A129" s="83"/>
      <c r="B129" s="90"/>
      <c r="C129" s="91"/>
      <c r="D129" s="85"/>
      <c r="E129" s="92"/>
      <c r="F129" s="93"/>
    </row>
    <row r="130" spans="1:6" ht="12" customHeight="1" outlineLevel="1">
      <c r="A130" s="83"/>
      <c r="B130" s="90"/>
      <c r="C130" s="91"/>
      <c r="D130" s="85"/>
      <c r="E130" s="94"/>
      <c r="F130" s="93"/>
    </row>
    <row r="131" spans="1:6" ht="12" customHeight="1" outlineLevel="1">
      <c r="A131" s="83"/>
      <c r="B131" s="90"/>
      <c r="C131" s="91"/>
      <c r="D131" s="85"/>
      <c r="E131" s="92"/>
      <c r="F131" s="93"/>
    </row>
    <row r="132" spans="1:6" ht="12" customHeight="1" outlineLevel="1">
      <c r="A132" s="83"/>
      <c r="B132" s="90"/>
      <c r="C132" s="91"/>
      <c r="D132" s="85"/>
      <c r="E132" s="92"/>
      <c r="F132" s="93"/>
    </row>
    <row r="133" spans="1:6" ht="12" customHeight="1" outlineLevel="1">
      <c r="A133" s="83"/>
      <c r="B133" s="90"/>
      <c r="C133" s="91"/>
      <c r="D133" s="85"/>
      <c r="E133" s="94"/>
      <c r="F133" s="93"/>
    </row>
    <row r="134" spans="1:6" ht="12" customHeight="1" outlineLevel="1">
      <c r="A134" s="83"/>
      <c r="B134" s="90"/>
      <c r="C134" s="91"/>
      <c r="D134" s="85"/>
      <c r="E134" s="92"/>
      <c r="F134" s="93"/>
    </row>
    <row r="135" spans="1:6" ht="12" customHeight="1" outlineLevel="1">
      <c r="A135" s="83"/>
      <c r="B135" s="90"/>
      <c r="C135" s="91"/>
      <c r="D135" s="85"/>
      <c r="E135" s="92"/>
      <c r="F135" s="93"/>
    </row>
    <row r="136" spans="1:6" ht="12" customHeight="1" outlineLevel="1">
      <c r="A136" s="83"/>
      <c r="B136" s="90"/>
      <c r="C136" s="91"/>
      <c r="D136" s="85"/>
      <c r="E136" s="97"/>
      <c r="F136" s="97"/>
    </row>
    <row r="137" spans="1:6" ht="12" customHeight="1" outlineLevel="1">
      <c r="A137" s="83"/>
      <c r="B137" s="90"/>
      <c r="C137" s="91"/>
      <c r="D137" s="85"/>
      <c r="E137" s="92"/>
      <c r="F137" s="93"/>
    </row>
    <row r="138" spans="1:6" ht="12" customHeight="1" outlineLevel="1">
      <c r="A138" s="83"/>
      <c r="B138" s="90"/>
      <c r="C138" s="91"/>
      <c r="D138" s="85"/>
      <c r="E138" s="92"/>
      <c r="F138" s="93"/>
    </row>
    <row r="139" spans="1:6" ht="12" customHeight="1" outlineLevel="1">
      <c r="A139" s="83"/>
      <c r="B139" s="90"/>
      <c r="C139" s="91"/>
      <c r="D139" s="85"/>
      <c r="E139" s="94"/>
      <c r="F139" s="93"/>
    </row>
    <row r="140" spans="1:6" ht="12" customHeight="1" outlineLevel="1">
      <c r="A140" s="83"/>
      <c r="B140" s="90"/>
      <c r="C140" s="91"/>
      <c r="D140" s="85"/>
      <c r="E140" s="92"/>
      <c r="F140" s="93"/>
    </row>
    <row r="141" spans="1:6" ht="12" customHeight="1" outlineLevel="1">
      <c r="A141" s="83"/>
      <c r="B141" s="90"/>
      <c r="C141" s="91"/>
      <c r="D141" s="85"/>
      <c r="E141" s="92"/>
      <c r="F141" s="93"/>
    </row>
    <row r="142" spans="1:6" ht="12" customHeight="1" outlineLevel="1">
      <c r="A142" s="83"/>
      <c r="B142" s="90"/>
      <c r="C142" s="91"/>
      <c r="D142" s="85"/>
      <c r="E142" s="94"/>
      <c r="F142" s="93"/>
    </row>
    <row r="143" spans="1:6" ht="12" customHeight="1" outlineLevel="1">
      <c r="A143" s="83"/>
      <c r="B143" s="90"/>
      <c r="C143" s="91"/>
      <c r="D143" s="85"/>
      <c r="E143" s="92"/>
      <c r="F143" s="93"/>
    </row>
    <row r="144" spans="1:6" ht="12" customHeight="1" outlineLevel="1">
      <c r="A144" s="102"/>
      <c r="B144" s="103"/>
      <c r="C144" s="91"/>
      <c r="D144" s="85"/>
      <c r="E144" s="92"/>
      <c r="F144" s="93"/>
    </row>
    <row r="145" spans="1:6" ht="12" customHeight="1" outlineLevel="1">
      <c r="A145" s="102"/>
      <c r="B145" s="103"/>
      <c r="C145" s="91"/>
      <c r="D145" s="85"/>
      <c r="E145" s="92"/>
      <c r="F145" s="93"/>
    </row>
    <row r="146" spans="1:6" ht="12" customHeight="1" outlineLevel="1">
      <c r="A146" s="83"/>
      <c r="B146" s="90"/>
      <c r="C146" s="91"/>
      <c r="D146" s="85"/>
      <c r="E146" s="92"/>
      <c r="F146" s="93"/>
    </row>
    <row r="147" spans="1:6" ht="12" customHeight="1" outlineLevel="1">
      <c r="A147" s="83"/>
      <c r="B147" s="90"/>
      <c r="C147" s="91"/>
      <c r="D147" s="85"/>
      <c r="E147" s="92"/>
      <c r="F147" s="93"/>
    </row>
    <row r="148" spans="1:6" ht="12" customHeight="1" outlineLevel="1">
      <c r="A148" s="83"/>
      <c r="B148" s="90"/>
      <c r="C148" s="91"/>
      <c r="D148" s="85"/>
      <c r="E148" s="94"/>
      <c r="F148" s="93"/>
    </row>
    <row r="149" spans="1:6" ht="12" customHeight="1" outlineLevel="1">
      <c r="A149" s="83"/>
      <c r="B149" s="90"/>
      <c r="C149" s="91"/>
      <c r="D149" s="85"/>
      <c r="E149" s="92"/>
      <c r="F149" s="93"/>
    </row>
    <row r="150" spans="1:6" ht="12" customHeight="1" outlineLevel="1">
      <c r="A150" s="83"/>
      <c r="B150" s="90"/>
      <c r="C150" s="91"/>
      <c r="D150" s="85"/>
      <c r="E150" s="92"/>
      <c r="F150" s="93"/>
    </row>
    <row r="151" spans="1:6" ht="12" customHeight="1" outlineLevel="1">
      <c r="A151" s="83"/>
      <c r="B151" s="90"/>
      <c r="C151" s="91"/>
      <c r="D151" s="85"/>
      <c r="E151" s="92"/>
      <c r="F151" s="93"/>
    </row>
    <row r="152" spans="1:6" ht="12" customHeight="1" outlineLevel="1">
      <c r="A152" s="83"/>
      <c r="B152" s="90"/>
      <c r="C152" s="91"/>
      <c r="D152" s="85"/>
      <c r="E152" s="92"/>
      <c r="F152" s="93"/>
    </row>
    <row r="153" spans="1:6" ht="11.25" customHeight="1">
      <c r="A153" s="83"/>
      <c r="B153" s="99"/>
      <c r="C153" s="91"/>
      <c r="E153" s="94"/>
      <c r="F153" s="93"/>
    </row>
    <row r="154" spans="1:6" ht="12" customHeight="1" outlineLevel="1">
      <c r="A154" s="83"/>
      <c r="B154" s="90"/>
      <c r="C154" s="91"/>
      <c r="D154" s="85"/>
      <c r="E154" s="92"/>
      <c r="F154" s="93"/>
    </row>
    <row r="155" spans="1:6" ht="12" customHeight="1" outlineLevel="1">
      <c r="A155" s="83"/>
      <c r="B155" s="90"/>
      <c r="C155" s="91"/>
      <c r="D155" s="85"/>
      <c r="E155" s="92"/>
      <c r="F155" s="93"/>
    </row>
    <row r="156" spans="1:6" ht="12" customHeight="1" outlineLevel="1">
      <c r="A156" s="83"/>
      <c r="B156" s="90"/>
      <c r="C156" s="91"/>
      <c r="D156" s="85"/>
      <c r="E156" s="92"/>
      <c r="F156" s="93"/>
    </row>
    <row r="157" spans="1:6" ht="12" customHeight="1" outlineLevel="1">
      <c r="A157" s="83"/>
      <c r="B157" s="90"/>
      <c r="C157" s="91"/>
      <c r="D157" s="85"/>
      <c r="E157" s="92"/>
      <c r="F157" s="93"/>
    </row>
    <row r="158" spans="1:6" ht="12" customHeight="1" outlineLevel="1">
      <c r="A158" s="102"/>
      <c r="B158" s="103"/>
      <c r="C158" s="91"/>
      <c r="D158" s="85"/>
      <c r="E158" s="92"/>
      <c r="F158" s="93"/>
    </row>
    <row r="159" spans="1:6" ht="12" customHeight="1" outlineLevel="1">
      <c r="A159" s="83"/>
      <c r="B159" s="90"/>
      <c r="C159" s="91"/>
      <c r="D159" s="85"/>
      <c r="E159" s="92"/>
      <c r="F159" s="93"/>
    </row>
    <row r="160" spans="1:6" ht="12" customHeight="1" outlineLevel="1">
      <c r="A160" s="102"/>
      <c r="B160" s="103"/>
      <c r="C160" s="91"/>
      <c r="D160" s="85"/>
      <c r="E160" s="92"/>
      <c r="F160" s="93"/>
    </row>
    <row r="161" spans="1:6" ht="12" customHeight="1" outlineLevel="1">
      <c r="A161" s="102"/>
      <c r="B161" s="103"/>
      <c r="C161" s="91"/>
      <c r="D161" s="85"/>
      <c r="E161" s="92"/>
      <c r="F161" s="93"/>
    </row>
    <row r="162" spans="1:6" ht="12" customHeight="1" outlineLevel="1">
      <c r="A162" s="102"/>
      <c r="B162" s="103"/>
      <c r="C162" s="91"/>
      <c r="D162" s="85"/>
      <c r="E162" s="92"/>
      <c r="F162" s="93"/>
    </row>
    <row r="163" spans="1:6" ht="12" customHeight="1" outlineLevel="1">
      <c r="A163" s="83"/>
      <c r="B163" s="90"/>
      <c r="C163" s="91"/>
      <c r="D163" s="85"/>
      <c r="E163" s="94"/>
      <c r="F163" s="93"/>
    </row>
    <row r="164" spans="1:6" ht="12" customHeight="1" outlineLevel="1">
      <c r="A164" s="83"/>
      <c r="B164" s="90"/>
      <c r="C164" s="91"/>
      <c r="D164" s="85"/>
      <c r="E164" s="97"/>
      <c r="F164" s="97"/>
    </row>
    <row r="165" spans="1:6" ht="12" customHeight="1" outlineLevel="1">
      <c r="A165" s="83"/>
      <c r="B165" s="90"/>
      <c r="C165" s="91"/>
      <c r="D165" s="85"/>
      <c r="E165" s="92"/>
      <c r="F165" s="93"/>
    </row>
    <row r="166" spans="1:6" ht="12" customHeight="1" outlineLevel="1">
      <c r="A166" s="83"/>
      <c r="B166" s="90"/>
      <c r="C166" s="91"/>
      <c r="D166" s="85"/>
      <c r="E166" s="92"/>
      <c r="F166" s="93"/>
    </row>
    <row r="167" spans="1:6" ht="12" customHeight="1" outlineLevel="1">
      <c r="A167" s="83"/>
      <c r="B167" s="90"/>
      <c r="C167" s="91"/>
      <c r="D167" s="85"/>
      <c r="E167" s="92"/>
      <c r="F167" s="93"/>
    </row>
    <row r="168" spans="1:6" ht="12" customHeight="1" outlineLevel="1">
      <c r="A168" s="83"/>
      <c r="B168" s="90"/>
      <c r="C168" s="91"/>
      <c r="D168" s="85"/>
      <c r="E168" s="92"/>
      <c r="F168" s="93"/>
    </row>
    <row r="169" spans="1:6" ht="12" customHeight="1" outlineLevel="1">
      <c r="A169" s="83"/>
      <c r="B169" s="90"/>
      <c r="C169" s="91"/>
      <c r="D169" s="85"/>
      <c r="E169" s="92"/>
      <c r="F169" s="93"/>
    </row>
    <row r="170" spans="1:6" ht="12" customHeight="1" outlineLevel="1">
      <c r="A170" s="102"/>
      <c r="B170" s="103"/>
      <c r="C170" s="91"/>
      <c r="D170" s="85"/>
      <c r="E170" s="92"/>
      <c r="F170" s="93"/>
    </row>
    <row r="171" spans="1:6" ht="11.25" customHeight="1">
      <c r="A171" s="83"/>
      <c r="B171" s="99"/>
      <c r="C171" s="91"/>
      <c r="E171" s="94"/>
      <c r="F171" s="93"/>
    </row>
    <row r="172" spans="1:6" ht="12" customHeight="1" outlineLevel="1">
      <c r="A172" s="102"/>
      <c r="B172" s="103"/>
      <c r="C172" s="91"/>
      <c r="D172" s="85"/>
      <c r="E172" s="92"/>
      <c r="F172" s="93"/>
    </row>
    <row r="173" spans="1:6" ht="12" customHeight="1" outlineLevel="1">
      <c r="A173" s="83"/>
      <c r="B173" s="90"/>
      <c r="C173" s="91"/>
      <c r="D173" s="85"/>
      <c r="E173" s="92"/>
      <c r="F173" s="93"/>
    </row>
    <row r="174" spans="1:6" ht="12" customHeight="1" outlineLevel="1">
      <c r="A174" s="83"/>
      <c r="B174" s="90"/>
      <c r="D174" s="85"/>
      <c r="E174" s="95"/>
      <c r="F174" s="95"/>
    </row>
    <row r="175" spans="2:6" ht="12" customHeight="1">
      <c r="B175" s="111"/>
      <c r="C175" s="91"/>
      <c r="E175" s="94"/>
      <c r="F175" s="93"/>
    </row>
    <row r="176" spans="2:6" ht="12" customHeight="1">
      <c r="B176" s="111"/>
      <c r="C176" s="91"/>
      <c r="E176" s="112"/>
      <c r="F176" s="95"/>
    </row>
    <row r="177" spans="1:6" ht="12" customHeight="1" outlineLevel="1">
      <c r="A177" s="83"/>
      <c r="B177" s="90"/>
      <c r="C177" s="91"/>
      <c r="D177" s="85"/>
      <c r="E177" s="92"/>
      <c r="F177" s="93"/>
    </row>
    <row r="178" spans="1:6" ht="12" customHeight="1" outlineLevel="1">
      <c r="A178" s="83"/>
      <c r="B178" s="90"/>
      <c r="C178" s="91"/>
      <c r="D178" s="85"/>
      <c r="E178" s="92"/>
      <c r="F178" s="93"/>
    </row>
    <row r="179" spans="1:6" ht="11.25" customHeight="1" outlineLevel="1">
      <c r="A179" s="83"/>
      <c r="B179" s="99"/>
      <c r="C179" s="91"/>
      <c r="D179" s="85"/>
      <c r="E179" s="92"/>
      <c r="F179" s="93"/>
    </row>
    <row r="180" spans="1:6" ht="11.25" customHeight="1" outlineLevel="1">
      <c r="A180" s="83"/>
      <c r="B180" s="99"/>
      <c r="C180" s="91"/>
      <c r="D180" s="85"/>
      <c r="E180" s="97"/>
      <c r="F180" s="97"/>
    </row>
    <row r="181" spans="2:6" ht="11.25" customHeight="1">
      <c r="B181" s="111"/>
      <c r="C181" s="91"/>
      <c r="E181" s="94"/>
      <c r="F181" s="93"/>
    </row>
    <row r="182" ht="11.25" customHeight="1"/>
    <row r="183" ht="11.25" customHeight="1"/>
    <row r="184" spans="1:6" ht="12" customHeight="1">
      <c r="A184" s="83"/>
      <c r="B184" s="90"/>
      <c r="C184" s="91"/>
      <c r="D184" s="85"/>
      <c r="E184" s="92"/>
      <c r="F184" s="93"/>
    </row>
    <row r="185" spans="1:6" ht="12" customHeight="1">
      <c r="A185" s="83"/>
      <c r="B185" s="99"/>
      <c r="C185" s="91"/>
      <c r="E185" s="92"/>
      <c r="F185" s="93"/>
    </row>
    <row r="186" spans="1:6" ht="12" customHeight="1">
      <c r="A186" s="83"/>
      <c r="B186" s="90"/>
      <c r="C186" s="91"/>
      <c r="D186" s="85"/>
      <c r="E186" s="92"/>
      <c r="F186" s="93"/>
    </row>
    <row r="187" spans="1:6" ht="12" customHeight="1">
      <c r="A187" s="83"/>
      <c r="B187" s="90"/>
      <c r="C187" s="91"/>
      <c r="D187" s="85"/>
      <c r="E187" s="92"/>
      <c r="F187" s="93"/>
    </row>
    <row r="188" spans="1:6" ht="12" customHeight="1" outlineLevel="1">
      <c r="A188" s="83"/>
      <c r="B188" s="90"/>
      <c r="C188" s="91"/>
      <c r="D188" s="85"/>
      <c r="E188" s="92"/>
      <c r="F188" s="93"/>
    </row>
    <row r="189" spans="1:6" ht="12" customHeight="1" outlineLevel="1">
      <c r="A189" s="83"/>
      <c r="B189" s="90"/>
      <c r="C189" s="91"/>
      <c r="D189" s="85"/>
      <c r="E189" s="92"/>
      <c r="F189" s="93"/>
    </row>
    <row r="190" spans="2:6" ht="12" customHeight="1" outlineLevel="1">
      <c r="B190" s="111"/>
      <c r="C190" s="91"/>
      <c r="E190" s="104"/>
      <c r="F190" s="97"/>
    </row>
    <row r="191" spans="1:6" ht="12" customHeight="1" outlineLevel="1">
      <c r="A191" s="83"/>
      <c r="B191" s="90"/>
      <c r="C191" s="91"/>
      <c r="D191" s="85"/>
      <c r="E191" s="92"/>
      <c r="F191" s="93"/>
    </row>
    <row r="192" spans="1:6" ht="12" customHeight="1" outlineLevel="1">
      <c r="A192" s="106"/>
      <c r="B192" s="103"/>
      <c r="C192" s="91"/>
      <c r="D192" s="85"/>
      <c r="E192" s="92"/>
      <c r="F192" s="93"/>
    </row>
    <row r="193" spans="1:6" ht="11.25" customHeight="1" outlineLevel="1">
      <c r="A193" s="83"/>
      <c r="B193" s="99"/>
      <c r="C193" s="91"/>
      <c r="E193" s="92"/>
      <c r="F193" s="93"/>
    </row>
    <row r="194" spans="1:6" ht="11.25" customHeight="1" outlineLevel="1">
      <c r="A194" s="83"/>
      <c r="B194" s="99"/>
      <c r="C194" s="91"/>
      <c r="E194" s="92"/>
      <c r="F194" s="93"/>
    </row>
    <row r="195" spans="1:6" ht="11.25" customHeight="1" outlineLevel="1">
      <c r="A195" s="83"/>
      <c r="B195" s="90"/>
      <c r="C195" s="91"/>
      <c r="D195" s="85"/>
      <c r="E195" s="92"/>
      <c r="F195" s="93"/>
    </row>
    <row r="196" spans="1:6" ht="11.25" customHeight="1" outlineLevel="1">
      <c r="A196" s="83"/>
      <c r="B196" s="90"/>
      <c r="C196" s="91"/>
      <c r="D196" s="85"/>
      <c r="E196" s="94"/>
      <c r="F196" s="93"/>
    </row>
    <row r="197" spans="1:6" ht="11.25" customHeight="1">
      <c r="A197" s="83"/>
      <c r="B197" s="99"/>
      <c r="C197" s="91"/>
      <c r="E197" s="92"/>
      <c r="F197" s="93"/>
    </row>
    <row r="198" spans="1:6" ht="11.25" customHeight="1">
      <c r="A198" s="83"/>
      <c r="B198" s="99"/>
      <c r="C198" s="91"/>
      <c r="E198" s="92"/>
      <c r="F198" s="93"/>
    </row>
    <row r="199" ht="11.25" customHeight="1">
      <c r="C199" s="91"/>
    </row>
    <row r="200" spans="1:6" ht="12" customHeight="1" outlineLevel="1">
      <c r="A200" s="83"/>
      <c r="B200" s="90"/>
      <c r="C200" s="91"/>
      <c r="D200" s="85"/>
      <c r="E200" s="92"/>
      <c r="F200" s="93"/>
    </row>
    <row r="201" spans="1:6" ht="12" customHeight="1" outlineLevel="1">
      <c r="A201" s="83"/>
      <c r="B201" s="90"/>
      <c r="C201" s="91"/>
      <c r="D201" s="85"/>
      <c r="E201" s="92"/>
      <c r="F201" s="93"/>
    </row>
    <row r="202" spans="1:6" ht="12" customHeight="1" outlineLevel="1">
      <c r="A202" s="83"/>
      <c r="B202" s="90"/>
      <c r="C202" s="91"/>
      <c r="D202" s="85"/>
      <c r="E202" s="94"/>
      <c r="F202" s="93"/>
    </row>
    <row r="203" spans="1:6" ht="12" customHeight="1">
      <c r="A203" s="83"/>
      <c r="B203" s="90"/>
      <c r="C203" s="91"/>
      <c r="D203" s="85"/>
      <c r="E203" s="92"/>
      <c r="F203" s="93"/>
    </row>
    <row r="204" spans="1:6" ht="12" customHeight="1" outlineLevel="1">
      <c r="A204" s="83"/>
      <c r="B204" s="90"/>
      <c r="C204" s="91"/>
      <c r="D204" s="85"/>
      <c r="E204" s="92"/>
      <c r="F204" s="93"/>
    </row>
    <row r="205" spans="1:6" ht="12" customHeight="1" outlineLevel="1">
      <c r="A205" s="83"/>
      <c r="B205" s="90"/>
      <c r="C205" s="91"/>
      <c r="D205" s="85"/>
      <c r="E205" s="92"/>
      <c r="F205" s="93"/>
    </row>
    <row r="206" spans="1:6" ht="12" customHeight="1" outlineLevel="1">
      <c r="A206" s="83"/>
      <c r="B206" s="90"/>
      <c r="C206" s="91"/>
      <c r="D206" s="85"/>
      <c r="E206" s="92"/>
      <c r="F206" s="93"/>
    </row>
    <row r="207" spans="1:6" ht="11.25" customHeight="1">
      <c r="A207" s="83"/>
      <c r="B207" s="90"/>
      <c r="C207" s="91"/>
      <c r="D207" s="85"/>
      <c r="E207" s="92"/>
      <c r="F207" s="93"/>
    </row>
    <row r="208" spans="1:6" ht="12" customHeight="1" outlineLevel="1">
      <c r="A208" s="83"/>
      <c r="B208" s="90"/>
      <c r="C208" s="91"/>
      <c r="D208" s="85"/>
      <c r="E208" s="92"/>
      <c r="F208" s="93"/>
    </row>
    <row r="209" spans="1:6" ht="12" customHeight="1" outlineLevel="1">
      <c r="A209" s="83"/>
      <c r="B209" s="90"/>
      <c r="C209" s="91"/>
      <c r="D209" s="85"/>
      <c r="E209" s="104"/>
      <c r="F209" s="97"/>
    </row>
    <row r="210" spans="1:6" ht="12" customHeight="1" outlineLevel="1">
      <c r="A210" s="83"/>
      <c r="B210" s="90"/>
      <c r="C210" s="91"/>
      <c r="D210" s="85"/>
      <c r="E210" s="92"/>
      <c r="F210" s="93"/>
    </row>
    <row r="211" spans="1:6" ht="12" customHeight="1" outlineLevel="1">
      <c r="A211" s="83"/>
      <c r="B211" s="90"/>
      <c r="C211" s="91"/>
      <c r="D211" s="85"/>
      <c r="E211" s="92"/>
      <c r="F211" s="93"/>
    </row>
    <row r="212" spans="1:6" ht="12" customHeight="1" outlineLevel="1">
      <c r="A212" s="83"/>
      <c r="B212" s="90"/>
      <c r="C212" s="91"/>
      <c r="D212" s="85"/>
      <c r="E212" s="92"/>
      <c r="F212" s="93"/>
    </row>
    <row r="213" spans="1:6" ht="13.5" customHeight="1" outlineLevel="1">
      <c r="A213" s="83"/>
      <c r="B213" s="90"/>
      <c r="C213" s="91"/>
      <c r="D213" s="85"/>
      <c r="E213" s="92"/>
      <c r="F213" s="93"/>
    </row>
    <row r="214" spans="1:6" ht="12" customHeight="1" outlineLevel="1">
      <c r="A214" s="83"/>
      <c r="B214" s="90"/>
      <c r="C214" s="91"/>
      <c r="D214" s="85"/>
      <c r="E214" s="92"/>
      <c r="F214" s="93"/>
    </row>
    <row r="215" spans="1:6" ht="12" customHeight="1" outlineLevel="1">
      <c r="A215" s="83"/>
      <c r="B215" s="90"/>
      <c r="C215" s="91"/>
      <c r="D215" s="85"/>
      <c r="E215" s="92"/>
      <c r="F215" s="93"/>
    </row>
    <row r="216" spans="1:6" ht="12" customHeight="1" outlineLevel="1">
      <c r="A216" s="83"/>
      <c r="B216" s="90"/>
      <c r="C216" s="91"/>
      <c r="D216" s="85"/>
      <c r="E216" s="92"/>
      <c r="F216" s="93"/>
    </row>
    <row r="217" spans="1:6" ht="12" customHeight="1" outlineLevel="1">
      <c r="A217" s="83"/>
      <c r="B217" s="99"/>
      <c r="C217" s="91"/>
      <c r="D217" s="85"/>
      <c r="E217" s="92"/>
      <c r="F217" s="93"/>
    </row>
    <row r="218" spans="1:6" ht="12" customHeight="1" outlineLevel="1">
      <c r="A218" s="83"/>
      <c r="B218" s="90"/>
      <c r="C218" s="91"/>
      <c r="D218" s="85"/>
      <c r="E218" s="92"/>
      <c r="F218" s="93"/>
    </row>
    <row r="219" spans="1:6" ht="12" customHeight="1" outlineLevel="1">
      <c r="A219" s="83"/>
      <c r="B219" s="90"/>
      <c r="C219" s="91"/>
      <c r="D219" s="85"/>
      <c r="E219" s="92"/>
      <c r="F219" s="93"/>
    </row>
    <row r="220" spans="1:6" ht="12" customHeight="1" outlineLevel="1">
      <c r="A220" s="83"/>
      <c r="B220" s="90"/>
      <c r="C220" s="91"/>
      <c r="D220" s="85"/>
      <c r="E220" s="94"/>
      <c r="F220" s="93"/>
    </row>
    <row r="221" spans="1:6" ht="12" customHeight="1" outlineLevel="1">
      <c r="A221" s="83"/>
      <c r="B221" s="90"/>
      <c r="C221" s="91"/>
      <c r="D221" s="85"/>
      <c r="E221" s="94"/>
      <c r="F221" s="93"/>
    </row>
    <row r="222" spans="1:6" ht="12" customHeight="1" outlineLevel="1">
      <c r="A222" s="83"/>
      <c r="B222" s="90"/>
      <c r="C222" s="91"/>
      <c r="D222" s="85"/>
      <c r="E222" s="92"/>
      <c r="F222" s="93"/>
    </row>
    <row r="223" spans="1:6" ht="11.25" customHeight="1" outlineLevel="1">
      <c r="A223" s="83"/>
      <c r="B223" s="90"/>
      <c r="C223" s="91"/>
      <c r="D223" s="85"/>
      <c r="E223" s="95"/>
      <c r="F223" s="95"/>
    </row>
    <row r="224" spans="1:6" ht="12" customHeight="1" outlineLevel="1">
      <c r="A224" s="83"/>
      <c r="B224" s="99"/>
      <c r="C224" s="91"/>
      <c r="D224" s="85"/>
      <c r="E224" s="92"/>
      <c r="F224" s="93"/>
    </row>
    <row r="225" spans="1:4" ht="12" customHeight="1" outlineLevel="1">
      <c r="A225" s="83"/>
      <c r="B225" s="90"/>
      <c r="C225" s="91"/>
      <c r="D225" s="85"/>
    </row>
    <row r="226" spans="1:4" ht="12" customHeight="1" outlineLevel="1">
      <c r="A226" s="83"/>
      <c r="B226" s="90"/>
      <c r="C226" s="91"/>
      <c r="D226" s="85"/>
    </row>
    <row r="227" spans="1:6" ht="12" customHeight="1" outlineLevel="1">
      <c r="A227" s="83"/>
      <c r="B227" s="90"/>
      <c r="C227" s="91"/>
      <c r="D227" s="85"/>
      <c r="E227" s="92"/>
      <c r="F227" s="93"/>
    </row>
    <row r="228" spans="1:6" ht="12" customHeight="1" outlineLevel="1">
      <c r="A228" s="83"/>
      <c r="B228" s="90"/>
      <c r="C228" s="91"/>
      <c r="D228" s="85"/>
      <c r="E228" s="92"/>
      <c r="F228" s="93"/>
    </row>
    <row r="229" spans="1:6" ht="12" customHeight="1" outlineLevel="1">
      <c r="A229" s="83"/>
      <c r="B229" s="90"/>
      <c r="C229" s="91"/>
      <c r="D229" s="85"/>
      <c r="E229" s="92"/>
      <c r="F229" s="93"/>
    </row>
    <row r="230" spans="1:6" ht="12" customHeight="1" outlineLevel="1">
      <c r="A230" s="83"/>
      <c r="B230" s="90"/>
      <c r="C230" s="91"/>
      <c r="D230" s="85"/>
      <c r="E230" s="92"/>
      <c r="F230" s="93"/>
    </row>
    <row r="231" spans="1:6" ht="11.25" customHeight="1">
      <c r="A231" s="83"/>
      <c r="B231" s="91"/>
      <c r="C231" s="91"/>
      <c r="E231" s="101"/>
      <c r="F231" s="93"/>
    </row>
    <row r="232" spans="1:6" ht="11.25" customHeight="1">
      <c r="A232" s="83"/>
      <c r="B232" s="91"/>
      <c r="C232" s="91"/>
      <c r="E232" s="109"/>
      <c r="F232" s="95"/>
    </row>
    <row r="233" spans="1:6" ht="12" customHeight="1" outlineLevel="1">
      <c r="A233" s="83"/>
      <c r="B233" s="90"/>
      <c r="C233" s="91"/>
      <c r="D233" s="85"/>
      <c r="E233" s="92"/>
      <c r="F233" s="93"/>
    </row>
    <row r="234" spans="1:6" ht="12" customHeight="1" outlineLevel="1">
      <c r="A234" s="83"/>
      <c r="B234" s="90"/>
      <c r="C234" s="91"/>
      <c r="D234" s="85"/>
      <c r="E234" s="92"/>
      <c r="F234" s="93"/>
    </row>
    <row r="235" spans="1:6" ht="12" customHeight="1" outlineLevel="1">
      <c r="A235" s="83"/>
      <c r="B235" s="90"/>
      <c r="C235" s="91"/>
      <c r="D235" s="85"/>
      <c r="E235" s="101"/>
      <c r="F235" s="93"/>
    </row>
    <row r="237" spans="1:6" ht="12" customHeight="1" outlineLevel="1">
      <c r="A237" s="83"/>
      <c r="B237" s="90"/>
      <c r="C237" s="91"/>
      <c r="D237" s="85"/>
      <c r="E237" s="94"/>
      <c r="F237" s="93"/>
    </row>
    <row r="238" spans="1:6" ht="12" customHeight="1" outlineLevel="1">
      <c r="A238" s="83"/>
      <c r="B238" s="90"/>
      <c r="C238" s="91"/>
      <c r="D238" s="85"/>
      <c r="E238" s="92"/>
      <c r="F238" s="93"/>
    </row>
    <row r="239" spans="1:6" ht="12" customHeight="1" outlineLevel="1">
      <c r="A239" s="83"/>
      <c r="B239" s="90"/>
      <c r="C239" s="91"/>
      <c r="D239" s="85"/>
      <c r="E239" s="94"/>
      <c r="F239" s="93"/>
    </row>
    <row r="240" spans="1:6" ht="12" customHeight="1" outlineLevel="1">
      <c r="A240" s="83"/>
      <c r="B240" s="90"/>
      <c r="C240" s="91"/>
      <c r="D240" s="85"/>
      <c r="E240" s="94"/>
      <c r="F240" s="93"/>
    </row>
    <row r="241" spans="1:6" ht="12" customHeight="1" outlineLevel="1">
      <c r="A241" s="83"/>
      <c r="B241" s="90"/>
      <c r="C241" s="91"/>
      <c r="D241" s="85"/>
      <c r="E241" s="92"/>
      <c r="F241" s="93"/>
    </row>
    <row r="242" spans="1:6" ht="12" customHeight="1" outlineLevel="1">
      <c r="A242" s="83"/>
      <c r="B242" s="90"/>
      <c r="C242" s="91"/>
      <c r="D242" s="85"/>
      <c r="E242" s="92"/>
      <c r="F242" s="93"/>
    </row>
    <row r="243" spans="1:6" ht="12" customHeight="1" outlineLevel="1">
      <c r="A243" s="83"/>
      <c r="B243" s="90"/>
      <c r="C243" s="91"/>
      <c r="D243" s="85"/>
      <c r="E243" s="94"/>
      <c r="F243" s="93"/>
    </row>
    <row r="244" spans="1:6" ht="12" customHeight="1" outlineLevel="1">
      <c r="A244" s="83"/>
      <c r="B244" s="90"/>
      <c r="C244" s="91"/>
      <c r="D244" s="85"/>
      <c r="E244" s="94"/>
      <c r="F244" s="93"/>
    </row>
    <row r="245" spans="1:6" ht="12" customHeight="1" outlineLevel="1">
      <c r="A245" s="83"/>
      <c r="B245" s="90"/>
      <c r="C245" s="91"/>
      <c r="D245" s="85"/>
      <c r="E245" s="94"/>
      <c r="F245" s="93"/>
    </row>
    <row r="246" spans="1:6" ht="12" customHeight="1" outlineLevel="1">
      <c r="A246" s="83"/>
      <c r="B246" s="90"/>
      <c r="C246" s="91"/>
      <c r="D246" s="85"/>
      <c r="E246" s="94"/>
      <c r="F246" s="93"/>
    </row>
    <row r="247" spans="1:6" ht="12" customHeight="1" outlineLevel="1">
      <c r="A247" s="83"/>
      <c r="B247" s="90"/>
      <c r="C247" s="91"/>
      <c r="D247" s="85"/>
      <c r="E247" s="92"/>
      <c r="F247" s="93"/>
    </row>
    <row r="248" spans="1:6" ht="12" customHeight="1" outlineLevel="1">
      <c r="A248" s="83"/>
      <c r="B248" s="90"/>
      <c r="C248" s="91"/>
      <c r="D248" s="85"/>
      <c r="E248" s="94"/>
      <c r="F248" s="93"/>
    </row>
    <row r="249" spans="1:6" ht="12" customHeight="1" outlineLevel="1">
      <c r="A249" s="83"/>
      <c r="B249" s="90"/>
      <c r="C249" s="91"/>
      <c r="D249" s="85"/>
      <c r="E249" s="94"/>
      <c r="F249" s="93"/>
    </row>
    <row r="250" spans="1:6" ht="11.25" customHeight="1">
      <c r="A250" s="106"/>
      <c r="B250" s="91"/>
      <c r="C250" s="91"/>
      <c r="D250" s="94"/>
      <c r="E250" s="94"/>
      <c r="F250" s="93"/>
    </row>
    <row r="251" spans="1:6" ht="12" customHeight="1" outlineLevel="1">
      <c r="A251" s="83"/>
      <c r="B251" s="90"/>
      <c r="C251" s="91"/>
      <c r="D251" s="85"/>
      <c r="E251" s="94"/>
      <c r="F251" s="93"/>
    </row>
    <row r="252" spans="1:6" ht="11.25" customHeight="1">
      <c r="A252" s="106"/>
      <c r="B252" s="91"/>
      <c r="C252" s="91"/>
      <c r="D252" s="94"/>
      <c r="E252" s="92"/>
      <c r="F252" s="93"/>
    </row>
    <row r="253" spans="1:6" ht="12" customHeight="1" outlineLevel="1">
      <c r="A253" s="83"/>
      <c r="B253" s="90"/>
      <c r="C253" s="91"/>
      <c r="D253" s="85"/>
      <c r="E253" s="92"/>
      <c r="F253" s="93"/>
    </row>
    <row r="254" spans="1:6" ht="12" customHeight="1" outlineLevel="1">
      <c r="A254" s="83"/>
      <c r="B254" s="90"/>
      <c r="C254" s="91"/>
      <c r="D254" s="85"/>
      <c r="E254" s="94"/>
      <c r="F254" s="93"/>
    </row>
    <row r="255" spans="1:6" ht="12" customHeight="1" outlineLevel="1">
      <c r="A255" s="83"/>
      <c r="B255" s="90"/>
      <c r="C255" s="91"/>
      <c r="D255" s="85"/>
      <c r="E255" s="94"/>
      <c r="F255" s="93"/>
    </row>
    <row r="256" spans="1:6" ht="12" customHeight="1" outlineLevel="1">
      <c r="A256" s="83"/>
      <c r="B256" s="90"/>
      <c r="C256" s="91"/>
      <c r="D256" s="85"/>
      <c r="E256" s="94"/>
      <c r="F256" s="93"/>
    </row>
    <row r="257" spans="1:6" ht="12" customHeight="1" outlineLevel="1">
      <c r="A257" s="83"/>
      <c r="B257" s="90"/>
      <c r="C257" s="91"/>
      <c r="D257" s="85"/>
      <c r="E257" s="92"/>
      <c r="F257" s="93"/>
    </row>
    <row r="258" spans="1:6" ht="12" customHeight="1" outlineLevel="1">
      <c r="A258" s="83"/>
      <c r="B258" s="90"/>
      <c r="C258" s="91"/>
      <c r="D258" s="85"/>
      <c r="E258" s="92"/>
      <c r="F258" s="93"/>
    </row>
    <row r="259" spans="1:6" ht="12" customHeight="1" outlineLevel="1">
      <c r="A259" s="83"/>
      <c r="B259" s="90"/>
      <c r="C259" s="91"/>
      <c r="D259" s="85"/>
      <c r="E259" s="92"/>
      <c r="F259" s="93"/>
    </row>
    <row r="260" spans="1:6" ht="12" customHeight="1" outlineLevel="1">
      <c r="A260" s="83"/>
      <c r="B260" s="90"/>
      <c r="C260" s="91"/>
      <c r="D260" s="85"/>
      <c r="E260" s="112"/>
      <c r="F260" s="95"/>
    </row>
    <row r="261" spans="1:6" ht="12" customHeight="1" outlineLevel="1">
      <c r="A261" s="83"/>
      <c r="B261" s="90"/>
      <c r="C261" s="91"/>
      <c r="D261" s="85"/>
      <c r="E261" s="92"/>
      <c r="F261" s="93"/>
    </row>
    <row r="262" spans="1:6" ht="12" customHeight="1" outlineLevel="1">
      <c r="A262" s="83"/>
      <c r="B262" s="90"/>
      <c r="C262" s="91"/>
      <c r="D262" s="85"/>
      <c r="E262" s="92"/>
      <c r="F262" s="93"/>
    </row>
    <row r="263" spans="1:6" ht="12" customHeight="1" outlineLevel="1">
      <c r="A263" s="83"/>
      <c r="B263" s="90"/>
      <c r="C263" s="91"/>
      <c r="D263" s="85"/>
      <c r="E263" s="94"/>
      <c r="F263" s="93"/>
    </row>
    <row r="264" spans="1:6" ht="12" customHeight="1" outlineLevel="1">
      <c r="A264" s="83"/>
      <c r="B264" s="90"/>
      <c r="C264" s="91"/>
      <c r="D264" s="85"/>
      <c r="E264" s="92"/>
      <c r="F264" s="93"/>
    </row>
    <row r="265" spans="1:6" ht="12" customHeight="1" outlineLevel="1">
      <c r="A265" s="83"/>
      <c r="B265" s="90"/>
      <c r="C265" s="91"/>
      <c r="D265" s="85"/>
      <c r="E265" s="92"/>
      <c r="F265" s="93"/>
    </row>
    <row r="266" spans="1:6" ht="11.25" customHeight="1">
      <c r="A266" s="106"/>
      <c r="B266" s="91"/>
      <c r="C266" s="91"/>
      <c r="D266" s="94"/>
      <c r="E266" s="94"/>
      <c r="F266" s="93"/>
    </row>
    <row r="267" spans="1:6" ht="11.25" customHeight="1">
      <c r="A267" s="106"/>
      <c r="B267" s="91"/>
      <c r="C267" s="91"/>
      <c r="D267" s="94"/>
      <c r="E267" s="94"/>
      <c r="F267" s="93"/>
    </row>
    <row r="268" ht="11.25" customHeight="1"/>
    <row r="269" spans="2:6" ht="12" customHeight="1">
      <c r="B269" s="111"/>
      <c r="C269" s="91"/>
      <c r="E269" s="94"/>
      <c r="F269" s="93"/>
    </row>
    <row r="270" spans="1:6" ht="12" customHeight="1" outlineLevel="1">
      <c r="A270" s="83"/>
      <c r="B270" s="90"/>
      <c r="C270" s="91"/>
      <c r="D270" s="85"/>
      <c r="E270" s="92"/>
      <c r="F270" s="93"/>
    </row>
    <row r="271" spans="1:6" ht="12" customHeight="1" outlineLevel="1">
      <c r="A271" s="83"/>
      <c r="B271" s="90"/>
      <c r="C271" s="91"/>
      <c r="D271" s="85"/>
      <c r="E271" s="92"/>
      <c r="F271" s="93"/>
    </row>
    <row r="272" spans="1:6" ht="12" customHeight="1" outlineLevel="1">
      <c r="A272" s="83"/>
      <c r="B272" s="90"/>
      <c r="C272" s="91"/>
      <c r="D272" s="85"/>
      <c r="E272" s="94"/>
      <c r="F272" s="93"/>
    </row>
    <row r="273" spans="1:6" ht="12" customHeight="1" outlineLevel="1">
      <c r="A273" s="83"/>
      <c r="B273" s="90"/>
      <c r="C273" s="91"/>
      <c r="D273" s="85"/>
      <c r="E273" s="94"/>
      <c r="F273" s="93"/>
    </row>
    <row r="274" spans="1:6" ht="12" customHeight="1" outlineLevel="1">
      <c r="A274" s="83"/>
      <c r="B274" s="90"/>
      <c r="C274" s="91"/>
      <c r="D274" s="85"/>
      <c r="E274" s="94"/>
      <c r="F274" s="93"/>
    </row>
    <row r="275" spans="1:6" ht="12" customHeight="1" outlineLevel="1">
      <c r="A275" s="83"/>
      <c r="B275" s="90"/>
      <c r="C275" s="91"/>
      <c r="D275" s="85"/>
      <c r="E275" s="92"/>
      <c r="F275" s="93"/>
    </row>
    <row r="276" spans="2:6" ht="12" customHeight="1">
      <c r="B276" s="111"/>
      <c r="C276" s="91"/>
      <c r="E276" s="94"/>
      <c r="F276" s="93"/>
    </row>
    <row r="277" spans="1:6" ht="12" customHeight="1" outlineLevel="1">
      <c r="A277" s="83"/>
      <c r="B277" s="90"/>
      <c r="C277" s="91"/>
      <c r="D277" s="85"/>
      <c r="E277" s="92"/>
      <c r="F277" s="93"/>
    </row>
    <row r="278" spans="1:6" ht="12" customHeight="1" outlineLevel="1">
      <c r="A278" s="83"/>
      <c r="B278" s="90"/>
      <c r="C278" s="91"/>
      <c r="D278" s="85"/>
      <c r="E278" s="92"/>
      <c r="F278" s="93"/>
    </row>
    <row r="279" spans="1:6" ht="12" customHeight="1" outlineLevel="1">
      <c r="A279" s="83"/>
      <c r="B279" s="90"/>
      <c r="C279" s="91"/>
      <c r="D279" s="85"/>
      <c r="E279" s="92"/>
      <c r="F279" s="93"/>
    </row>
    <row r="280" spans="1:6" ht="11.25" customHeight="1" outlineLevel="1">
      <c r="A280" s="83"/>
      <c r="B280" s="90"/>
      <c r="C280" s="91"/>
      <c r="D280" s="85"/>
      <c r="E280" s="92"/>
      <c r="F280" s="93"/>
    </row>
    <row r="281" spans="2:6" ht="12" customHeight="1">
      <c r="B281" s="111"/>
      <c r="C281" s="91"/>
      <c r="E281" s="94"/>
      <c r="F281" s="93"/>
    </row>
    <row r="282" spans="1:6" ht="11.25" customHeight="1" outlineLevel="1">
      <c r="A282" s="83"/>
      <c r="B282" s="90"/>
      <c r="C282" s="91"/>
      <c r="D282" s="85"/>
      <c r="E282" s="92"/>
      <c r="F282" s="93"/>
    </row>
    <row r="283" spans="1:6" ht="11.25" customHeight="1" outlineLevel="1">
      <c r="A283" s="83"/>
      <c r="B283" s="90"/>
      <c r="C283" s="91"/>
      <c r="D283" s="85"/>
      <c r="E283" s="92"/>
      <c r="F283" s="93"/>
    </row>
    <row r="284" spans="2:6" ht="11.25" customHeight="1">
      <c r="B284" s="111"/>
      <c r="C284" s="91"/>
      <c r="E284" s="112"/>
      <c r="F284" s="95"/>
    </row>
    <row r="285" ht="11.25" customHeight="1"/>
    <row r="286" ht="11.25" customHeight="1">
      <c r="F286" s="93"/>
    </row>
    <row r="287" spans="1:6" ht="12" customHeight="1" outlineLevel="1">
      <c r="A287" s="83"/>
      <c r="B287" s="90"/>
      <c r="C287" s="91"/>
      <c r="D287" s="85"/>
      <c r="E287" s="92"/>
      <c r="F287" s="93"/>
    </row>
    <row r="288" spans="1:6" ht="12" customHeight="1" outlineLevel="1">
      <c r="A288" s="83"/>
      <c r="B288" s="90"/>
      <c r="C288" s="91"/>
      <c r="D288" s="85"/>
      <c r="E288" s="92"/>
      <c r="F288" s="93"/>
    </row>
    <row r="289" spans="1:6" ht="12" customHeight="1" outlineLevel="1">
      <c r="A289" s="83"/>
      <c r="B289" s="90"/>
      <c r="C289" s="91"/>
      <c r="D289" s="85"/>
      <c r="E289" s="95"/>
      <c r="F289" s="95"/>
    </row>
    <row r="290" spans="1:6" ht="12" customHeight="1" outlineLevel="1">
      <c r="A290" s="83"/>
      <c r="B290" s="90"/>
      <c r="C290" s="91"/>
      <c r="D290" s="85"/>
      <c r="E290" s="94"/>
      <c r="F290" s="93"/>
    </row>
    <row r="291" spans="1:6" ht="12" customHeight="1" outlineLevel="1">
      <c r="A291" s="83"/>
      <c r="B291" s="90"/>
      <c r="C291" s="91"/>
      <c r="D291" s="85"/>
      <c r="E291" s="94"/>
      <c r="F291" s="93"/>
    </row>
    <row r="292" spans="1:6" ht="12" customHeight="1" outlineLevel="1">
      <c r="A292" s="83"/>
      <c r="B292" s="90"/>
      <c r="C292" s="91"/>
      <c r="D292" s="85"/>
      <c r="E292" s="92"/>
      <c r="F292" s="93"/>
    </row>
    <row r="293" spans="1:6" ht="12" customHeight="1" outlineLevel="1">
      <c r="A293" s="83"/>
      <c r="B293" s="90"/>
      <c r="C293" s="91"/>
      <c r="D293" s="85"/>
      <c r="E293" s="92"/>
      <c r="F293" s="93"/>
    </row>
    <row r="294" spans="1:6" ht="12" customHeight="1" outlineLevel="1">
      <c r="A294" s="83"/>
      <c r="B294" s="90"/>
      <c r="C294" s="91"/>
      <c r="D294" s="85"/>
      <c r="E294" s="92"/>
      <c r="F294" s="93"/>
    </row>
    <row r="295" spans="1:6" ht="12" customHeight="1" outlineLevel="1">
      <c r="A295" s="83"/>
      <c r="B295" s="90"/>
      <c r="C295" s="91"/>
      <c r="D295" s="85"/>
      <c r="E295" s="94"/>
      <c r="F295" s="93"/>
    </row>
    <row r="296" spans="1:6" ht="12" customHeight="1" outlineLevel="1">
      <c r="A296" s="83"/>
      <c r="B296" s="90"/>
      <c r="C296" s="91"/>
      <c r="D296" s="85"/>
      <c r="E296" s="92"/>
      <c r="F296" s="93"/>
    </row>
    <row r="297" spans="1:6" ht="12" customHeight="1" outlineLevel="1">
      <c r="A297" s="83"/>
      <c r="B297" s="90"/>
      <c r="C297" s="91"/>
      <c r="D297" s="85"/>
      <c r="E297" s="92"/>
      <c r="F297" s="93"/>
    </row>
    <row r="298" spans="1:6" ht="11.25" customHeight="1">
      <c r="A298" s="105"/>
      <c r="B298" s="91"/>
      <c r="C298" s="91"/>
      <c r="D298" s="94"/>
      <c r="E298" s="92"/>
      <c r="F298" s="93"/>
    </row>
    <row r="299" spans="1:6" ht="11.25" customHeight="1">
      <c r="A299" s="83"/>
      <c r="B299" s="99"/>
      <c r="C299" s="91"/>
      <c r="E299" s="92"/>
      <c r="F299" s="92"/>
    </row>
    <row r="300" spans="1:3" ht="11.25" customHeight="1">
      <c r="A300" s="105"/>
      <c r="B300" s="91"/>
      <c r="C300" s="91"/>
    </row>
    <row r="301" ht="11.25" customHeight="1"/>
    <row r="302" spans="1:6" ht="12" customHeight="1" outlineLevel="1">
      <c r="A302" s="83"/>
      <c r="B302" s="90"/>
      <c r="C302" s="91"/>
      <c r="D302" s="85"/>
      <c r="E302" s="92"/>
      <c r="F302" s="93"/>
    </row>
    <row r="303" spans="1:6" ht="12" customHeight="1" outlineLevel="1">
      <c r="A303" s="83"/>
      <c r="B303" s="90"/>
      <c r="C303" s="91"/>
      <c r="D303" s="85"/>
      <c r="E303" s="94"/>
      <c r="F303" s="93"/>
    </row>
    <row r="304" spans="1:6" ht="12" customHeight="1" outlineLevel="1">
      <c r="A304" s="83"/>
      <c r="B304" s="90"/>
      <c r="C304" s="91"/>
      <c r="D304" s="85"/>
      <c r="E304" s="94"/>
      <c r="F304" s="93"/>
    </row>
    <row r="305" spans="1:6" ht="12" customHeight="1" outlineLevel="1">
      <c r="A305" s="83"/>
      <c r="B305" s="90"/>
      <c r="C305" s="91"/>
      <c r="D305" s="85"/>
      <c r="E305" s="94"/>
      <c r="F305" s="93"/>
    </row>
    <row r="306" spans="1:6" ht="12" customHeight="1" outlineLevel="1">
      <c r="A306" s="83"/>
      <c r="B306" s="90"/>
      <c r="C306" s="91"/>
      <c r="D306" s="85"/>
      <c r="E306" s="94"/>
      <c r="F306" s="93"/>
    </row>
    <row r="307" spans="1:6" ht="12" customHeight="1" outlineLevel="1">
      <c r="A307" s="83"/>
      <c r="B307" s="90"/>
      <c r="C307" s="91"/>
      <c r="D307" s="85"/>
      <c r="E307" s="92"/>
      <c r="F307" s="93"/>
    </row>
    <row r="308" spans="1:6" ht="12" customHeight="1" outlineLevel="1">
      <c r="A308" s="83"/>
      <c r="B308" s="90"/>
      <c r="C308" s="91"/>
      <c r="D308" s="85"/>
      <c r="E308" s="92"/>
      <c r="F308" s="93"/>
    </row>
    <row r="309" spans="1:6" ht="12" customHeight="1" outlineLevel="1">
      <c r="A309" s="83"/>
      <c r="B309" s="90"/>
      <c r="C309" s="91"/>
      <c r="D309" s="85"/>
      <c r="E309" s="92"/>
      <c r="F309" s="93"/>
    </row>
    <row r="310" spans="1:6" ht="12" customHeight="1" outlineLevel="1">
      <c r="A310" s="83"/>
      <c r="B310" s="90"/>
      <c r="C310" s="91"/>
      <c r="D310" s="85"/>
      <c r="E310" s="92"/>
      <c r="F310" s="93"/>
    </row>
    <row r="311" spans="1:6" ht="12" customHeight="1" outlineLevel="1">
      <c r="A311" s="83"/>
      <c r="B311" s="90"/>
      <c r="C311" s="91"/>
      <c r="D311" s="85"/>
      <c r="E311" s="94"/>
      <c r="F311" s="93"/>
    </row>
    <row r="312" spans="1:6" ht="12" customHeight="1" outlineLevel="1">
      <c r="A312" s="83"/>
      <c r="B312" s="90"/>
      <c r="C312" s="91"/>
      <c r="D312" s="85"/>
      <c r="E312" s="113"/>
      <c r="F312" s="114"/>
    </row>
    <row r="313" spans="1:6" ht="14.25" customHeight="1" outlineLevel="1">
      <c r="A313" s="83"/>
      <c r="B313" s="103"/>
      <c r="C313" s="91"/>
      <c r="D313" s="85"/>
      <c r="E313" s="92"/>
      <c r="F313" s="93"/>
    </row>
    <row r="314" spans="1:6" ht="12" customHeight="1" outlineLevel="1">
      <c r="A314" s="83"/>
      <c r="B314" s="90"/>
      <c r="C314" s="91"/>
      <c r="D314" s="85"/>
      <c r="E314" s="92"/>
      <c r="F314" s="93"/>
    </row>
    <row r="315" spans="1:6" ht="12" customHeight="1" outlineLevel="1">
      <c r="A315" s="83"/>
      <c r="B315" s="90"/>
      <c r="C315" s="91"/>
      <c r="D315" s="85"/>
      <c r="E315" s="92"/>
      <c r="F315" s="93"/>
    </row>
    <row r="316" spans="1:6" ht="12" customHeight="1" outlineLevel="1">
      <c r="A316" s="83"/>
      <c r="B316" s="90"/>
      <c r="C316" s="91"/>
      <c r="D316" s="85"/>
      <c r="E316" s="92"/>
      <c r="F316" s="93"/>
    </row>
    <row r="317" spans="1:6" ht="12" customHeight="1" outlineLevel="1">
      <c r="A317" s="83"/>
      <c r="B317" s="90"/>
      <c r="C317" s="91"/>
      <c r="D317" s="85"/>
      <c r="E317" s="95"/>
      <c r="F317" s="95"/>
    </row>
    <row r="318" spans="1:6" ht="12" customHeight="1" outlineLevel="1">
      <c r="A318" s="83"/>
      <c r="B318" s="90"/>
      <c r="C318" s="91"/>
      <c r="D318" s="85"/>
      <c r="E318" s="92"/>
      <c r="F318" s="93"/>
    </row>
    <row r="319" spans="1:6" ht="12" customHeight="1" outlineLevel="1">
      <c r="A319" s="83"/>
      <c r="B319" s="90"/>
      <c r="C319" s="91"/>
      <c r="D319" s="85"/>
      <c r="E319" s="112"/>
      <c r="F319" s="95"/>
    </row>
    <row r="320" spans="1:6" ht="12" customHeight="1" outlineLevel="1">
      <c r="A320" s="83"/>
      <c r="B320" s="90"/>
      <c r="C320" s="91"/>
      <c r="D320" s="85"/>
      <c r="E320" s="94"/>
      <c r="F320" s="93"/>
    </row>
    <row r="321" spans="1:6" ht="12" customHeight="1" outlineLevel="1">
      <c r="A321" s="83"/>
      <c r="B321" s="90"/>
      <c r="C321" s="91"/>
      <c r="D321" s="85"/>
      <c r="E321" s="94"/>
      <c r="F321" s="93"/>
    </row>
    <row r="322" spans="1:3" ht="11.25" customHeight="1">
      <c r="A322" s="83"/>
      <c r="B322" s="99"/>
      <c r="C322" s="91"/>
    </row>
    <row r="323" ht="11.25" customHeight="1"/>
    <row r="324" spans="1:6" ht="12" customHeight="1" outlineLevel="1">
      <c r="A324" s="83"/>
      <c r="B324" s="90"/>
      <c r="C324" s="91"/>
      <c r="D324" s="85"/>
      <c r="E324" s="92"/>
      <c r="F324" s="93"/>
    </row>
    <row r="325" spans="1:6" ht="12" customHeight="1" outlineLevel="1">
      <c r="A325" s="83"/>
      <c r="B325" s="90"/>
      <c r="C325" s="91"/>
      <c r="D325" s="85"/>
      <c r="E325" s="94"/>
      <c r="F325" s="93"/>
    </row>
    <row r="326" spans="1:6" ht="12" customHeight="1" outlineLevel="1">
      <c r="A326" s="83"/>
      <c r="B326" s="90"/>
      <c r="C326" s="91"/>
      <c r="D326" s="85"/>
      <c r="E326" s="94"/>
      <c r="F326" s="93"/>
    </row>
    <row r="327" spans="1:6" ht="12" customHeight="1" outlineLevel="1">
      <c r="A327" s="83"/>
      <c r="B327" s="90"/>
      <c r="C327" s="91"/>
      <c r="D327" s="85"/>
      <c r="E327" s="92"/>
      <c r="F327" s="93"/>
    </row>
    <row r="328" spans="1:6" ht="12" customHeight="1" outlineLevel="1">
      <c r="A328" s="83"/>
      <c r="B328" s="90"/>
      <c r="C328" s="91"/>
      <c r="D328" s="85"/>
      <c r="E328" s="94"/>
      <c r="F328" s="93"/>
    </row>
    <row r="329" spans="1:6" ht="12" customHeight="1" outlineLevel="1">
      <c r="A329" s="83"/>
      <c r="B329" s="90"/>
      <c r="C329" s="91"/>
      <c r="D329" s="85"/>
      <c r="E329" s="92"/>
      <c r="F329" s="93"/>
    </row>
    <row r="330" spans="1:6" ht="12" customHeight="1" outlineLevel="1">
      <c r="A330" s="83"/>
      <c r="B330" s="90"/>
      <c r="C330" s="91"/>
      <c r="D330" s="85"/>
      <c r="E330" s="92"/>
      <c r="F330" s="93"/>
    </row>
    <row r="331" spans="1:6" ht="12" customHeight="1" outlineLevel="1">
      <c r="A331" s="83"/>
      <c r="B331" s="90"/>
      <c r="C331" s="91"/>
      <c r="D331" s="85"/>
      <c r="E331" s="94"/>
      <c r="F331" s="93"/>
    </row>
    <row r="332" spans="1:6" ht="12" customHeight="1" outlineLevel="1">
      <c r="A332" s="83"/>
      <c r="B332" s="90"/>
      <c r="C332" s="91"/>
      <c r="D332" s="85"/>
      <c r="E332" s="94"/>
      <c r="F332" s="93"/>
    </row>
    <row r="333" spans="1:6" ht="12" customHeight="1" outlineLevel="1">
      <c r="A333" s="83"/>
      <c r="B333" s="90"/>
      <c r="C333" s="91"/>
      <c r="D333" s="85"/>
      <c r="E333" s="92"/>
      <c r="F333" s="93"/>
    </row>
    <row r="334" spans="1:6" ht="11.25" customHeight="1">
      <c r="A334" s="83"/>
      <c r="B334" s="90"/>
      <c r="C334" s="91"/>
      <c r="D334" s="85"/>
      <c r="E334" s="92"/>
      <c r="F334" s="93"/>
    </row>
    <row r="335" spans="1:6" ht="12" customHeight="1" outlineLevel="1">
      <c r="A335" s="83"/>
      <c r="B335" s="90"/>
      <c r="C335" s="91"/>
      <c r="D335" s="85"/>
      <c r="E335" s="92"/>
      <c r="F335" s="93"/>
    </row>
    <row r="336" spans="1:6" ht="12" customHeight="1" outlineLevel="1">
      <c r="A336" s="83"/>
      <c r="B336" s="90"/>
      <c r="C336" s="91"/>
      <c r="D336" s="85"/>
      <c r="E336" s="92"/>
      <c r="F336" s="93"/>
    </row>
    <row r="337" spans="1:6" ht="12" customHeight="1" outlineLevel="1">
      <c r="A337" s="83"/>
      <c r="B337" s="90"/>
      <c r="C337" s="91"/>
      <c r="D337" s="85"/>
      <c r="E337" s="92"/>
      <c r="F337" s="93"/>
    </row>
    <row r="338" spans="1:6" ht="12" customHeight="1" outlineLevel="1">
      <c r="A338" s="83"/>
      <c r="B338" s="90"/>
      <c r="C338" s="91"/>
      <c r="D338" s="85"/>
      <c r="E338" s="94"/>
      <c r="F338" s="93"/>
    </row>
    <row r="339" spans="1:6" ht="11.25" customHeight="1">
      <c r="A339" s="83"/>
      <c r="B339" s="90"/>
      <c r="C339" s="91"/>
      <c r="D339" s="85"/>
      <c r="E339" s="92"/>
      <c r="F339" s="93"/>
    </row>
    <row r="340" spans="1:6" ht="11.25" customHeight="1">
      <c r="A340" s="83"/>
      <c r="B340" s="90"/>
      <c r="C340" s="91"/>
      <c r="D340" s="85"/>
      <c r="E340" s="92"/>
      <c r="F340" s="92"/>
    </row>
    <row r="341" spans="1:6" ht="12" customHeight="1" outlineLevel="1">
      <c r="A341" s="83"/>
      <c r="B341" s="90"/>
      <c r="C341" s="91"/>
      <c r="D341" s="85"/>
      <c r="E341" s="92"/>
      <c r="F341" s="93"/>
    </row>
    <row r="342" spans="1:6" ht="12" customHeight="1" outlineLevel="1">
      <c r="A342" s="83"/>
      <c r="B342" s="90"/>
      <c r="C342" s="91"/>
      <c r="D342" s="85"/>
      <c r="E342" s="92"/>
      <c r="F342" s="93"/>
    </row>
    <row r="343" spans="1:6" ht="12" customHeight="1" outlineLevel="1">
      <c r="A343" s="83"/>
      <c r="B343" s="90"/>
      <c r="C343" s="91"/>
      <c r="D343" s="85"/>
      <c r="E343" s="92"/>
      <c r="F343" s="93"/>
    </row>
    <row r="344" spans="1:6" ht="12" customHeight="1" outlineLevel="1">
      <c r="A344" s="83"/>
      <c r="B344" s="90"/>
      <c r="C344" s="91"/>
      <c r="D344" s="85"/>
      <c r="E344" s="94"/>
      <c r="F344" s="93"/>
    </row>
    <row r="345" spans="1:6" ht="12" customHeight="1" outlineLevel="1">
      <c r="A345" s="83"/>
      <c r="B345" s="90"/>
      <c r="C345" s="91"/>
      <c r="D345" s="85"/>
      <c r="E345" s="92"/>
      <c r="F345" s="93"/>
    </row>
    <row r="346" spans="1:6" ht="12" customHeight="1" outlineLevel="1">
      <c r="A346" s="83"/>
      <c r="B346" s="90"/>
      <c r="C346" s="91"/>
      <c r="D346" s="85"/>
      <c r="E346" s="92"/>
      <c r="F346" s="93"/>
    </row>
    <row r="347" spans="1:6" ht="12" customHeight="1" outlineLevel="1">
      <c r="A347" s="83"/>
      <c r="B347" s="90"/>
      <c r="C347" s="91"/>
      <c r="D347" s="85"/>
      <c r="E347" s="92"/>
      <c r="F347" s="93"/>
    </row>
    <row r="348" spans="1:6" ht="12" customHeight="1" outlineLevel="1">
      <c r="A348" s="83"/>
      <c r="B348" s="90"/>
      <c r="C348" s="91"/>
      <c r="D348" s="85"/>
      <c r="E348" s="94"/>
      <c r="F348" s="93"/>
    </row>
    <row r="349" spans="1:6" ht="12" customHeight="1" outlineLevel="1">
      <c r="A349" s="83"/>
      <c r="B349" s="90"/>
      <c r="C349" s="91"/>
      <c r="D349" s="85"/>
      <c r="E349" s="94"/>
      <c r="F349" s="93"/>
    </row>
    <row r="350" spans="1:6" ht="12" customHeight="1" outlineLevel="1">
      <c r="A350" s="83"/>
      <c r="B350" s="90"/>
      <c r="C350" s="91"/>
      <c r="D350" s="85"/>
      <c r="E350" s="92"/>
      <c r="F350" s="93"/>
    </row>
    <row r="351" spans="1:6" ht="12" customHeight="1" outlineLevel="1">
      <c r="A351" s="83"/>
      <c r="B351" s="90"/>
      <c r="C351" s="91"/>
      <c r="D351" s="85"/>
      <c r="E351" s="92"/>
      <c r="F351" s="93"/>
    </row>
    <row r="352" spans="1:6" ht="12" customHeight="1" outlineLevel="1">
      <c r="A352" s="83"/>
      <c r="B352" s="90"/>
      <c r="C352" s="91"/>
      <c r="D352" s="85"/>
      <c r="E352" s="94"/>
      <c r="F352" s="93"/>
    </row>
    <row r="353" spans="1:6" ht="12" customHeight="1" outlineLevel="1">
      <c r="A353" s="83"/>
      <c r="B353" s="90"/>
      <c r="C353" s="91"/>
      <c r="D353" s="85"/>
      <c r="E353" s="94"/>
      <c r="F353" s="93"/>
    </row>
    <row r="354" spans="1:6" ht="12" customHeight="1" outlineLevel="1">
      <c r="A354" s="83"/>
      <c r="B354" s="90"/>
      <c r="C354" s="91"/>
      <c r="D354" s="85"/>
      <c r="E354" s="94"/>
      <c r="F354" s="93"/>
    </row>
    <row r="355" spans="1:6" ht="12" customHeight="1" outlineLevel="1">
      <c r="A355" s="83"/>
      <c r="B355" s="90"/>
      <c r="C355" s="91"/>
      <c r="D355" s="85"/>
      <c r="E355" s="92"/>
      <c r="F355" s="93"/>
    </row>
    <row r="356" spans="1:6" ht="12" customHeight="1" outlineLevel="1">
      <c r="A356" s="83"/>
      <c r="B356" s="90"/>
      <c r="C356" s="91"/>
      <c r="D356" s="85"/>
      <c r="E356" s="92"/>
      <c r="F356" s="93"/>
    </row>
    <row r="357" spans="1:6" ht="12" customHeight="1" outlineLevel="1">
      <c r="A357" s="83"/>
      <c r="B357" s="90"/>
      <c r="C357" s="91"/>
      <c r="D357" s="85"/>
      <c r="E357" s="92"/>
      <c r="F357" s="93"/>
    </row>
    <row r="358" spans="1:6" ht="12" customHeight="1" outlineLevel="1">
      <c r="A358" s="83"/>
      <c r="B358" s="90"/>
      <c r="C358" s="91"/>
      <c r="D358" s="85"/>
      <c r="E358" s="92"/>
      <c r="F358" s="93"/>
    </row>
    <row r="359" spans="1:6" ht="11.25" customHeight="1">
      <c r="A359" s="83"/>
      <c r="B359" s="90"/>
      <c r="C359" s="91"/>
      <c r="E359" s="94"/>
      <c r="F359" s="93"/>
    </row>
    <row r="360" spans="1:6" ht="11.25" customHeight="1">
      <c r="A360" s="83"/>
      <c r="B360" s="90"/>
      <c r="C360" s="91"/>
      <c r="E360" s="94"/>
      <c r="F360" s="93"/>
    </row>
    <row r="361" ht="11.25" customHeight="1"/>
    <row r="362" spans="1:6" ht="12" customHeight="1" outlineLevel="1">
      <c r="A362" s="83"/>
      <c r="B362" s="90"/>
      <c r="C362" s="91"/>
      <c r="D362" s="85"/>
      <c r="E362" s="94"/>
      <c r="F362" s="93"/>
    </row>
    <row r="363" spans="1:6" ht="12" customHeight="1" outlineLevel="1">
      <c r="A363" s="83"/>
      <c r="B363" s="90"/>
      <c r="C363" s="91"/>
      <c r="D363" s="85"/>
      <c r="E363" s="94"/>
      <c r="F363" s="93"/>
    </row>
    <row r="364" spans="1:6" ht="12" customHeight="1" outlineLevel="1">
      <c r="A364" s="83"/>
      <c r="B364" s="90"/>
      <c r="C364" s="91"/>
      <c r="D364" s="85"/>
      <c r="E364" s="94"/>
      <c r="F364" s="93"/>
    </row>
    <row r="365" spans="1:6" ht="12" customHeight="1" outlineLevel="1">
      <c r="A365" s="83"/>
      <c r="B365" s="90"/>
      <c r="C365" s="91"/>
      <c r="D365" s="85"/>
      <c r="E365" s="92"/>
      <c r="F365" s="93"/>
    </row>
    <row r="366" spans="1:6" ht="12" customHeight="1" outlineLevel="1">
      <c r="A366" s="83"/>
      <c r="B366" s="90"/>
      <c r="C366" s="91"/>
      <c r="D366" s="85"/>
      <c r="E366" s="92"/>
      <c r="F366" s="93"/>
    </row>
    <row r="367" spans="1:6" ht="11.25" customHeight="1" outlineLevel="1">
      <c r="A367" s="83"/>
      <c r="B367" s="90"/>
      <c r="C367" s="91"/>
      <c r="D367" s="85"/>
      <c r="E367" s="94"/>
      <c r="F367" s="93"/>
    </row>
    <row r="368" spans="1:6" ht="12" customHeight="1" outlineLevel="1">
      <c r="A368" s="83"/>
      <c r="B368" s="90"/>
      <c r="C368" s="91"/>
      <c r="D368" s="85"/>
      <c r="E368" s="92"/>
      <c r="F368" s="93"/>
    </row>
    <row r="369" spans="1:6" ht="12" customHeight="1" outlineLevel="1">
      <c r="A369" s="83"/>
      <c r="B369" s="90"/>
      <c r="C369" s="91"/>
      <c r="D369" s="85"/>
      <c r="E369" s="92"/>
      <c r="F369" s="93"/>
    </row>
    <row r="370" spans="1:6" ht="12" customHeight="1" outlineLevel="1">
      <c r="A370" s="83"/>
      <c r="B370" s="90"/>
      <c r="C370" s="91"/>
      <c r="D370" s="85"/>
      <c r="E370" s="94"/>
      <c r="F370" s="93"/>
    </row>
    <row r="371" spans="1:6" ht="12" customHeight="1" outlineLevel="1">
      <c r="A371" s="83"/>
      <c r="B371" s="90"/>
      <c r="C371" s="91"/>
      <c r="D371" s="85"/>
      <c r="E371" s="94"/>
      <c r="F371" s="93"/>
    </row>
    <row r="372" spans="1:6" ht="12" customHeight="1" outlineLevel="1">
      <c r="A372" s="83"/>
      <c r="B372" s="90"/>
      <c r="C372" s="91"/>
      <c r="D372" s="85"/>
      <c r="E372" s="94"/>
      <c r="F372" s="93"/>
    </row>
    <row r="373" spans="1:6" ht="12" customHeight="1" outlineLevel="1">
      <c r="A373" s="83"/>
      <c r="B373" s="90"/>
      <c r="C373" s="91"/>
      <c r="D373" s="85"/>
      <c r="E373" s="92"/>
      <c r="F373" s="93"/>
    </row>
    <row r="374" spans="1:6" ht="12" customHeight="1" outlineLevel="1">
      <c r="A374" s="83"/>
      <c r="B374" s="90"/>
      <c r="C374" s="91"/>
      <c r="D374" s="85"/>
      <c r="E374" s="94"/>
      <c r="F374" s="93"/>
    </row>
    <row r="375" spans="1:6" ht="12" customHeight="1" outlineLevel="1">
      <c r="A375" s="83"/>
      <c r="B375" s="90"/>
      <c r="C375" s="91"/>
      <c r="D375" s="85"/>
      <c r="E375" s="94"/>
      <c r="F375" s="93"/>
    </row>
    <row r="376" spans="1:6" ht="12" customHeight="1" outlineLevel="1">
      <c r="A376" s="83"/>
      <c r="B376" s="90"/>
      <c r="C376" s="91"/>
      <c r="D376" s="85"/>
      <c r="E376" s="94"/>
      <c r="F376" s="93"/>
    </row>
    <row r="377" spans="1:6" ht="12" customHeight="1">
      <c r="A377" s="83"/>
      <c r="B377" s="99"/>
      <c r="C377" s="91"/>
      <c r="E377" s="94"/>
      <c r="F377" s="93"/>
    </row>
    <row r="378" spans="1:6" ht="11.25" customHeight="1" outlineLevel="1">
      <c r="A378" s="83"/>
      <c r="B378" s="90"/>
      <c r="C378" s="91"/>
      <c r="D378" s="85"/>
      <c r="E378" s="92"/>
      <c r="F378" s="93"/>
    </row>
    <row r="379" spans="1:6" ht="12" customHeight="1" outlineLevel="1">
      <c r="A379" s="83"/>
      <c r="B379" s="90"/>
      <c r="C379" s="91"/>
      <c r="D379" s="85"/>
      <c r="E379" s="94"/>
      <c r="F379" s="93"/>
    </row>
    <row r="380" spans="1:6" ht="12" customHeight="1" outlineLevel="1">
      <c r="A380" s="83"/>
      <c r="B380" s="90"/>
      <c r="C380" s="91"/>
      <c r="D380" s="85"/>
      <c r="E380" s="92"/>
      <c r="F380" s="93"/>
    </row>
    <row r="381" spans="1:6" ht="12" customHeight="1" outlineLevel="1">
      <c r="A381" s="83"/>
      <c r="B381" s="90"/>
      <c r="C381" s="91"/>
      <c r="D381" s="85"/>
      <c r="E381" s="94"/>
      <c r="F381" s="93"/>
    </row>
    <row r="382" spans="1:6" ht="12" customHeight="1" outlineLevel="1">
      <c r="A382" s="83"/>
      <c r="B382" s="90"/>
      <c r="C382" s="91"/>
      <c r="D382" s="85"/>
      <c r="E382" s="94"/>
      <c r="F382" s="93"/>
    </row>
    <row r="383" spans="1:6" ht="12" customHeight="1">
      <c r="A383" s="83"/>
      <c r="B383" s="99"/>
      <c r="C383" s="91"/>
      <c r="E383" s="94"/>
      <c r="F383" s="93"/>
    </row>
    <row r="384" spans="2:6" ht="12" customHeight="1">
      <c r="B384" s="99"/>
      <c r="C384" s="91"/>
      <c r="E384" s="94"/>
      <c r="F384" s="93"/>
    </row>
    <row r="385" spans="1:6" ht="12" customHeight="1" outlineLevel="1">
      <c r="A385" s="83"/>
      <c r="B385" s="90"/>
      <c r="C385" s="91"/>
      <c r="D385" s="85"/>
      <c r="E385" s="92"/>
      <c r="F385" s="93"/>
    </row>
    <row r="386" spans="1:6" ht="12" customHeight="1" outlineLevel="1">
      <c r="A386" s="83"/>
      <c r="B386" s="90"/>
      <c r="C386" s="91"/>
      <c r="D386" s="85"/>
      <c r="E386" s="92"/>
      <c r="F386" s="93"/>
    </row>
    <row r="387" spans="1:6" ht="12" customHeight="1" outlineLevel="1">
      <c r="A387" s="83"/>
      <c r="B387" s="90"/>
      <c r="C387" s="91"/>
      <c r="D387" s="85"/>
      <c r="E387" s="92"/>
      <c r="F387" s="93"/>
    </row>
    <row r="388" spans="1:6" ht="12" customHeight="1" outlineLevel="1">
      <c r="A388" s="83"/>
      <c r="B388" s="90"/>
      <c r="C388" s="91"/>
      <c r="D388" s="85"/>
      <c r="E388" s="94"/>
      <c r="F388" s="93"/>
    </row>
    <row r="389" spans="1:6" ht="12" customHeight="1" outlineLevel="1">
      <c r="A389" s="83"/>
      <c r="B389" s="90"/>
      <c r="C389" s="91"/>
      <c r="D389" s="85"/>
      <c r="E389" s="92"/>
      <c r="F389" s="93"/>
    </row>
    <row r="390" spans="1:6" ht="11.25" customHeight="1" outlineLevel="1">
      <c r="A390" s="83"/>
      <c r="B390" s="90"/>
      <c r="C390" s="91"/>
      <c r="D390" s="85"/>
      <c r="E390" s="92"/>
      <c r="F390" s="93"/>
    </row>
    <row r="391" spans="1:6" ht="11.25" customHeight="1">
      <c r="A391" s="83"/>
      <c r="B391" s="99"/>
      <c r="C391" s="91"/>
      <c r="E391" s="94"/>
      <c r="F391" s="93"/>
    </row>
    <row r="392" spans="2:6" ht="11.25" customHeight="1">
      <c r="B392" s="99"/>
      <c r="C392" s="91"/>
      <c r="E392" s="94"/>
      <c r="F392" s="93"/>
    </row>
    <row r="393" spans="2:3" ht="12.75">
      <c r="B393" s="99"/>
      <c r="C393" s="103"/>
    </row>
    <row r="394" spans="1:6" ht="12" customHeight="1" outlineLevel="1">
      <c r="A394" s="83"/>
      <c r="B394" s="90"/>
      <c r="C394" s="91"/>
      <c r="D394" s="85"/>
      <c r="E394" s="94"/>
      <c r="F394" s="93"/>
    </row>
    <row r="395" spans="2:3" ht="11.25" customHeight="1">
      <c r="B395" s="99"/>
      <c r="C395" s="91"/>
    </row>
    <row r="396" ht="11.25" customHeight="1"/>
    <row r="397" spans="1:6" ht="12" customHeight="1" outlineLevel="1">
      <c r="A397" s="83"/>
      <c r="B397" s="90"/>
      <c r="C397" s="91"/>
      <c r="D397" s="85"/>
      <c r="E397" s="92"/>
      <c r="F397" s="93"/>
    </row>
    <row r="398" spans="1:6" ht="12" customHeight="1" outlineLevel="1">
      <c r="A398" s="83"/>
      <c r="B398" s="90"/>
      <c r="C398" s="91"/>
      <c r="D398" s="85"/>
      <c r="E398" s="92"/>
      <c r="F398" s="93"/>
    </row>
    <row r="399" spans="1:6" ht="12" customHeight="1" outlineLevel="1">
      <c r="A399" s="83"/>
      <c r="B399" s="90"/>
      <c r="C399" s="91"/>
      <c r="D399" s="85"/>
      <c r="E399" s="92"/>
      <c r="F399" s="93"/>
    </row>
    <row r="400" spans="1:6" ht="12" customHeight="1" outlineLevel="1">
      <c r="A400" s="83"/>
      <c r="B400" s="90"/>
      <c r="C400" s="91"/>
      <c r="D400" s="85"/>
      <c r="E400" s="94"/>
      <c r="F400" s="93"/>
    </row>
    <row r="401" spans="1:6" ht="12" customHeight="1" outlineLevel="1">
      <c r="A401" s="83"/>
      <c r="B401" s="90"/>
      <c r="C401" s="91"/>
      <c r="D401" s="85"/>
      <c r="E401" s="92"/>
      <c r="F401" s="93"/>
    </row>
    <row r="402" spans="1:6" ht="12" customHeight="1" outlineLevel="1">
      <c r="A402" s="83"/>
      <c r="B402" s="90"/>
      <c r="C402" s="91"/>
      <c r="D402" s="85"/>
      <c r="E402" s="92"/>
      <c r="F402" s="93"/>
    </row>
    <row r="403" spans="1:6" ht="12" customHeight="1" outlineLevel="1">
      <c r="A403" s="83"/>
      <c r="B403" s="90"/>
      <c r="C403" s="91"/>
      <c r="D403" s="85"/>
      <c r="E403" s="92"/>
      <c r="F403" s="93"/>
    </row>
    <row r="404" spans="1:6" ht="12" customHeight="1" outlineLevel="1">
      <c r="A404" s="83"/>
      <c r="B404" s="90"/>
      <c r="C404" s="91"/>
      <c r="D404" s="85"/>
      <c r="E404" s="92"/>
      <c r="F404" s="93"/>
    </row>
    <row r="405" spans="1:6" ht="12" customHeight="1" outlineLevel="1">
      <c r="A405" s="83"/>
      <c r="B405" s="90"/>
      <c r="C405" s="91"/>
      <c r="D405" s="85"/>
      <c r="E405" s="92"/>
      <c r="F405" s="93"/>
    </row>
    <row r="406" spans="1:6" ht="12" customHeight="1" outlineLevel="1">
      <c r="A406" s="83"/>
      <c r="B406" s="90"/>
      <c r="C406" s="91"/>
      <c r="D406" s="85"/>
      <c r="E406" s="92"/>
      <c r="F406" s="93"/>
    </row>
    <row r="407" spans="1:6" ht="12" customHeight="1" outlineLevel="1">
      <c r="A407" s="83"/>
      <c r="B407" s="90"/>
      <c r="C407" s="91"/>
      <c r="D407" s="85"/>
      <c r="E407" s="94"/>
      <c r="F407" s="93"/>
    </row>
    <row r="408" spans="1:6" ht="12" customHeight="1" outlineLevel="1">
      <c r="A408" s="83"/>
      <c r="B408" s="90"/>
      <c r="C408" s="91"/>
      <c r="D408" s="85"/>
      <c r="E408" s="92"/>
      <c r="F408" s="93"/>
    </row>
    <row r="409" spans="1:6" ht="12" customHeight="1" outlineLevel="1">
      <c r="A409" s="83"/>
      <c r="B409" s="90"/>
      <c r="C409" s="91"/>
      <c r="D409" s="85"/>
      <c r="E409" s="92"/>
      <c r="F409" s="93"/>
    </row>
    <row r="410" spans="1:6" ht="12" customHeight="1" outlineLevel="1">
      <c r="A410" s="83"/>
      <c r="B410" s="90"/>
      <c r="C410" s="91"/>
      <c r="D410" s="85"/>
      <c r="E410" s="94"/>
      <c r="F410" s="93"/>
    </row>
    <row r="411" spans="1:6" ht="12" customHeight="1" outlineLevel="1">
      <c r="A411" s="102"/>
      <c r="B411" s="103"/>
      <c r="C411" s="91"/>
      <c r="D411" s="85"/>
      <c r="E411" s="94"/>
      <c r="F411" s="93"/>
    </row>
    <row r="412" spans="1:6" ht="12" customHeight="1" outlineLevel="1">
      <c r="A412" s="83"/>
      <c r="B412" s="90"/>
      <c r="C412" s="91"/>
      <c r="D412" s="85"/>
      <c r="E412" s="92"/>
      <c r="F412" s="93"/>
    </row>
    <row r="413" spans="1:6" ht="12" customHeight="1" outlineLevel="1">
      <c r="A413" s="83"/>
      <c r="B413" s="90"/>
      <c r="C413" s="91"/>
      <c r="D413" s="85"/>
      <c r="E413" s="92"/>
      <c r="F413" s="93"/>
    </row>
    <row r="414" spans="1:6" ht="12" customHeight="1" outlineLevel="1">
      <c r="A414" s="83"/>
      <c r="B414" s="90"/>
      <c r="C414" s="91"/>
      <c r="D414" s="85"/>
      <c r="E414" s="92"/>
      <c r="F414" s="93"/>
    </row>
    <row r="415" spans="1:6" ht="12" customHeight="1" outlineLevel="1">
      <c r="A415" s="83"/>
      <c r="B415" s="90"/>
      <c r="C415" s="91"/>
      <c r="D415" s="85"/>
      <c r="E415" s="94"/>
      <c r="F415" s="93"/>
    </row>
    <row r="416" spans="1:6" ht="12" customHeight="1" outlineLevel="1">
      <c r="A416" s="83"/>
      <c r="B416" s="90"/>
      <c r="C416" s="91"/>
      <c r="D416" s="85"/>
      <c r="E416" s="94"/>
      <c r="F416" s="93"/>
    </row>
    <row r="417" spans="1:6" ht="11.25" customHeight="1">
      <c r="A417" s="83"/>
      <c r="B417" s="90"/>
      <c r="C417" s="91"/>
      <c r="D417" s="85"/>
      <c r="E417" s="92"/>
      <c r="F417" s="93"/>
    </row>
    <row r="418" spans="1:6" ht="12" customHeight="1" outlineLevel="1">
      <c r="A418" s="83"/>
      <c r="B418" s="90"/>
      <c r="C418" s="91"/>
      <c r="D418" s="85"/>
      <c r="E418" s="94"/>
      <c r="F418" s="93"/>
    </row>
    <row r="419" spans="1:6" ht="12" customHeight="1" outlineLevel="1">
      <c r="A419" s="83"/>
      <c r="B419" s="90"/>
      <c r="C419" s="91"/>
      <c r="D419" s="85"/>
      <c r="E419" s="94"/>
      <c r="F419" s="93"/>
    </row>
    <row r="420" spans="1:6" ht="11.25" customHeight="1">
      <c r="A420" s="83"/>
      <c r="B420" s="91"/>
      <c r="C420" s="91"/>
      <c r="D420" s="85"/>
      <c r="E420" s="97"/>
      <c r="F420" s="97"/>
    </row>
    <row r="421" spans="1:6" ht="12" customHeight="1" outlineLevel="1">
      <c r="A421" s="83"/>
      <c r="B421" s="90"/>
      <c r="C421" s="91"/>
      <c r="D421" s="85"/>
      <c r="E421" s="92"/>
      <c r="F421" s="93"/>
    </row>
    <row r="422" spans="1:6" ht="12" customHeight="1" outlineLevel="1">
      <c r="A422" s="83"/>
      <c r="B422" s="90"/>
      <c r="C422" s="91"/>
      <c r="D422" s="85"/>
      <c r="E422" s="92"/>
      <c r="F422" s="93"/>
    </row>
    <row r="423" spans="1:6" ht="11.25" customHeight="1">
      <c r="A423" s="83"/>
      <c r="B423" s="91"/>
      <c r="C423" s="91"/>
      <c r="D423" s="85"/>
      <c r="E423" s="92"/>
      <c r="F423" s="93"/>
    </row>
    <row r="424" spans="1:6" ht="12" customHeight="1" outlineLevel="1">
      <c r="A424" s="83"/>
      <c r="B424" s="90"/>
      <c r="C424" s="91"/>
      <c r="D424" s="85"/>
      <c r="E424" s="92"/>
      <c r="F424" s="93"/>
    </row>
    <row r="425" spans="1:6" ht="12" customHeight="1" outlineLevel="1">
      <c r="A425" s="83"/>
      <c r="B425" s="90"/>
      <c r="C425" s="91"/>
      <c r="D425" s="85"/>
      <c r="E425" s="92"/>
      <c r="F425" s="93"/>
    </row>
    <row r="426" spans="1:6" ht="12" customHeight="1" outlineLevel="1">
      <c r="A426" s="83"/>
      <c r="B426" s="90"/>
      <c r="C426" s="91"/>
      <c r="D426" s="85"/>
      <c r="E426" s="94"/>
      <c r="F426" s="93"/>
    </row>
    <row r="427" spans="1:6" ht="12" customHeight="1" outlineLevel="1">
      <c r="A427" s="83"/>
      <c r="B427" s="90"/>
      <c r="C427" s="91"/>
      <c r="D427" s="85"/>
      <c r="E427" s="92"/>
      <c r="F427" s="93"/>
    </row>
    <row r="428" spans="1:6" ht="12" customHeight="1" outlineLevel="1">
      <c r="A428" s="83"/>
      <c r="B428" s="90"/>
      <c r="C428" s="91"/>
      <c r="D428" s="85"/>
      <c r="E428" s="92"/>
      <c r="F428" s="93"/>
    </row>
    <row r="429" spans="1:6" ht="12" customHeight="1" outlineLevel="1">
      <c r="A429" s="83"/>
      <c r="B429" s="99"/>
      <c r="C429" s="91"/>
      <c r="D429" s="85"/>
      <c r="E429" s="92"/>
      <c r="F429" s="93"/>
    </row>
    <row r="430" spans="1:6" ht="11.25" customHeight="1">
      <c r="A430" s="83"/>
      <c r="B430" s="91"/>
      <c r="C430" s="91"/>
      <c r="D430" s="85"/>
      <c r="E430" s="92"/>
      <c r="F430" s="93"/>
    </row>
    <row r="431" spans="1:6" ht="11.25" customHeight="1">
      <c r="A431" s="83"/>
      <c r="B431" s="91"/>
      <c r="C431" s="91"/>
      <c r="D431" s="85"/>
      <c r="E431" s="92"/>
      <c r="F431" s="93"/>
    </row>
    <row r="432" spans="1:6" ht="11.25" customHeight="1">
      <c r="A432" s="83"/>
      <c r="B432" s="91"/>
      <c r="C432" s="91"/>
      <c r="D432" s="85"/>
      <c r="E432" s="92"/>
      <c r="F432" s="92"/>
    </row>
    <row r="433" spans="1:6" ht="11.25" customHeight="1">
      <c r="A433" s="83"/>
      <c r="B433" s="91"/>
      <c r="C433" s="91"/>
      <c r="D433" s="85"/>
      <c r="E433" s="92"/>
      <c r="F433" s="92"/>
    </row>
    <row r="434" spans="1:6" ht="11.25" customHeight="1">
      <c r="A434" s="83"/>
      <c r="B434" s="108"/>
      <c r="C434" s="91"/>
      <c r="D434" s="85"/>
      <c r="E434" s="92"/>
      <c r="F434" s="92"/>
    </row>
    <row r="435" spans="1:6" ht="12" customHeight="1">
      <c r="A435" s="83"/>
      <c r="B435" s="90"/>
      <c r="C435" s="91"/>
      <c r="D435" s="85"/>
      <c r="E435" s="92"/>
      <c r="F435" s="92"/>
    </row>
    <row r="436" spans="1:6" ht="12" customHeight="1" outlineLevel="1">
      <c r="A436" s="83"/>
      <c r="B436" s="90"/>
      <c r="C436" s="91"/>
      <c r="D436" s="85"/>
      <c r="E436" s="92"/>
      <c r="F436" s="93"/>
    </row>
    <row r="437" spans="1:6" ht="12" customHeight="1" outlineLevel="1">
      <c r="A437" s="83"/>
      <c r="B437" s="90"/>
      <c r="C437" s="91"/>
      <c r="D437" s="85"/>
      <c r="E437" s="95"/>
      <c r="F437" s="95"/>
    </row>
    <row r="438" spans="1:6" ht="12" customHeight="1" outlineLevel="1">
      <c r="A438" s="83"/>
      <c r="B438" s="90"/>
      <c r="C438" s="91"/>
      <c r="D438" s="85"/>
      <c r="E438" s="92"/>
      <c r="F438" s="93"/>
    </row>
    <row r="439" spans="1:6" ht="12" customHeight="1" outlineLevel="1">
      <c r="A439" s="83"/>
      <c r="B439" s="90"/>
      <c r="C439" s="91"/>
      <c r="D439" s="85"/>
      <c r="E439" s="92"/>
      <c r="F439" s="93"/>
    </row>
    <row r="440" spans="1:6" ht="12" customHeight="1" outlineLevel="1">
      <c r="A440" s="83"/>
      <c r="B440" s="90"/>
      <c r="C440" s="91"/>
      <c r="D440" s="85"/>
      <c r="E440" s="92"/>
      <c r="F440" s="93"/>
    </row>
    <row r="441" spans="1:6" ht="12" customHeight="1" outlineLevel="1">
      <c r="A441" s="83"/>
      <c r="B441" s="90"/>
      <c r="C441" s="91"/>
      <c r="D441" s="85"/>
      <c r="E441" s="92"/>
      <c r="F441" s="93"/>
    </row>
    <row r="442" ht="11.25" customHeight="1">
      <c r="F442" s="93"/>
    </row>
    <row r="443" spans="1:6" ht="12" customHeight="1" outlineLevel="1">
      <c r="A443" s="83"/>
      <c r="B443" s="90"/>
      <c r="C443" s="91"/>
      <c r="D443" s="85"/>
      <c r="E443" s="92"/>
      <c r="F443" s="93"/>
    </row>
    <row r="444" spans="1:6" ht="12" customHeight="1" outlineLevel="1">
      <c r="A444" s="83"/>
      <c r="B444" s="90"/>
      <c r="C444" s="91"/>
      <c r="D444" s="85"/>
      <c r="E444" s="92"/>
      <c r="F444" s="93"/>
    </row>
    <row r="445" spans="1:6" ht="12" customHeight="1" outlineLevel="1">
      <c r="A445" s="83"/>
      <c r="B445" s="90"/>
      <c r="C445" s="91"/>
      <c r="D445" s="85"/>
      <c r="E445" s="92"/>
      <c r="F445" s="93"/>
    </row>
    <row r="446" spans="1:6" ht="12" customHeight="1" outlineLevel="1">
      <c r="A446" s="83"/>
      <c r="B446" s="90"/>
      <c r="C446" s="91"/>
      <c r="D446" s="85"/>
      <c r="E446" s="97"/>
      <c r="F446" s="97"/>
    </row>
    <row r="447" spans="1:6" ht="12" customHeight="1" outlineLevel="1">
      <c r="A447" s="83"/>
      <c r="B447" s="90"/>
      <c r="C447" s="91"/>
      <c r="D447" s="85"/>
      <c r="E447" s="92"/>
      <c r="F447" s="92"/>
    </row>
    <row r="448" ht="11.25" customHeight="1"/>
    <row r="449" spans="1:6" ht="12" customHeight="1" outlineLevel="1">
      <c r="A449" s="83"/>
      <c r="B449" s="90"/>
      <c r="C449" s="91"/>
      <c r="D449" s="85"/>
      <c r="E449" s="92"/>
      <c r="F449" s="93"/>
    </row>
    <row r="450" spans="1:6" ht="12" customHeight="1" outlineLevel="1">
      <c r="A450" s="83"/>
      <c r="B450" s="90"/>
      <c r="C450" s="91"/>
      <c r="D450" s="85"/>
      <c r="E450" s="92"/>
      <c r="F450" s="93"/>
    </row>
    <row r="451" spans="1:6" ht="12" customHeight="1" outlineLevel="1">
      <c r="A451" s="83"/>
      <c r="B451" s="90"/>
      <c r="C451" s="91"/>
      <c r="D451" s="85"/>
      <c r="E451" s="92"/>
      <c r="F451" s="93"/>
    </row>
    <row r="452" spans="1:6" ht="12" customHeight="1" outlineLevel="1">
      <c r="A452" s="83"/>
      <c r="B452" s="90"/>
      <c r="C452" s="91"/>
      <c r="D452" s="85"/>
      <c r="E452" s="92"/>
      <c r="F452" s="93"/>
    </row>
    <row r="453" spans="1:6" ht="12" customHeight="1" outlineLevel="1">
      <c r="A453" s="83"/>
      <c r="B453" s="90"/>
      <c r="C453" s="91"/>
      <c r="D453" s="85"/>
      <c r="E453" s="94"/>
      <c r="F453" s="93"/>
    </row>
    <row r="454" spans="1:6" ht="12" customHeight="1" outlineLevel="1">
      <c r="A454" s="83"/>
      <c r="B454" s="90"/>
      <c r="C454" s="91"/>
      <c r="D454" s="85"/>
      <c r="E454" s="92"/>
      <c r="F454" s="93"/>
    </row>
    <row r="455" spans="1:6" ht="12" customHeight="1" outlineLevel="1">
      <c r="A455" s="83"/>
      <c r="B455" s="90"/>
      <c r="C455" s="91"/>
      <c r="D455" s="85"/>
      <c r="E455" s="92"/>
      <c r="F455" s="93"/>
    </row>
    <row r="456" spans="1:6" ht="12" customHeight="1" outlineLevel="1">
      <c r="A456" s="83"/>
      <c r="B456" s="90"/>
      <c r="C456" s="91"/>
      <c r="D456" s="85"/>
      <c r="E456" s="92"/>
      <c r="F456" s="93"/>
    </row>
    <row r="457" spans="1:6" ht="12" customHeight="1" outlineLevel="1">
      <c r="A457" s="83"/>
      <c r="B457" s="90"/>
      <c r="C457" s="91"/>
      <c r="D457" s="85"/>
      <c r="E457" s="94"/>
      <c r="F457" s="93"/>
    </row>
    <row r="458" spans="1:6" ht="12" customHeight="1" outlineLevel="1">
      <c r="A458" s="83"/>
      <c r="B458" s="90"/>
      <c r="C458" s="91"/>
      <c r="D458" s="85"/>
      <c r="E458" s="92"/>
      <c r="F458" s="93"/>
    </row>
    <row r="459" spans="1:6" ht="12" customHeight="1" outlineLevel="1">
      <c r="A459" s="83"/>
      <c r="B459" s="90"/>
      <c r="C459" s="91"/>
      <c r="D459" s="85"/>
      <c r="E459" s="92"/>
      <c r="F459" s="93"/>
    </row>
    <row r="460" spans="1:6" ht="12" customHeight="1" outlineLevel="1">
      <c r="A460" s="83"/>
      <c r="B460" s="103"/>
      <c r="C460" s="91"/>
      <c r="D460" s="85"/>
      <c r="E460" s="92"/>
      <c r="F460" s="93"/>
    </row>
    <row r="461" spans="1:6" ht="12" customHeight="1" outlineLevel="1">
      <c r="A461" s="83"/>
      <c r="B461" s="90"/>
      <c r="C461" s="91"/>
      <c r="D461" s="85"/>
      <c r="E461" s="95"/>
      <c r="F461" s="95"/>
    </row>
    <row r="462" spans="1:6" ht="12" customHeight="1" outlineLevel="1">
      <c r="A462" s="116"/>
      <c r="B462" s="103"/>
      <c r="C462" s="91"/>
      <c r="D462" s="85"/>
      <c r="E462" s="92"/>
      <c r="F462" s="92"/>
    </row>
    <row r="463" spans="1:6" ht="12" customHeight="1" outlineLevel="1">
      <c r="A463" s="116"/>
      <c r="B463" s="103"/>
      <c r="C463" s="91"/>
      <c r="D463" s="85"/>
      <c r="E463" s="92"/>
      <c r="F463" s="92"/>
    </row>
    <row r="464" spans="1:6" ht="12" customHeight="1" outlineLevel="1">
      <c r="A464" s="116"/>
      <c r="B464" s="103"/>
      <c r="C464" s="91"/>
      <c r="D464" s="85"/>
      <c r="E464" s="92"/>
      <c r="F464" s="92"/>
    </row>
    <row r="465" spans="1:6" ht="12" customHeight="1" outlineLevel="1">
      <c r="A465" s="83"/>
      <c r="B465" s="99"/>
      <c r="C465" s="91"/>
      <c r="D465" s="85"/>
      <c r="E465" s="92"/>
      <c r="F465" s="92"/>
    </row>
    <row r="466" spans="2:6" ht="11.25" customHeight="1">
      <c r="B466" s="111"/>
      <c r="C466" s="103"/>
      <c r="E466" s="94"/>
      <c r="F466" s="93"/>
    </row>
    <row r="467" spans="2:6" ht="11.25" customHeight="1">
      <c r="B467" s="111"/>
      <c r="C467" s="103"/>
      <c r="E467" s="112"/>
      <c r="F467" s="95"/>
    </row>
    <row r="468" spans="2:6" ht="11.25" customHeight="1">
      <c r="B468" s="111"/>
      <c r="C468" s="103"/>
      <c r="E468" s="104"/>
      <c r="F468" s="97"/>
    </row>
    <row r="469" spans="2:6" ht="11.25" customHeight="1">
      <c r="B469" s="111"/>
      <c r="C469" s="103"/>
      <c r="E469" s="94"/>
      <c r="F469" s="93"/>
    </row>
    <row r="470" spans="2:6" ht="11.25" customHeight="1">
      <c r="B470" s="111"/>
      <c r="C470" s="103"/>
      <c r="E470" s="94"/>
      <c r="F470" s="93"/>
    </row>
    <row r="471" spans="2:6" ht="11.25" customHeight="1">
      <c r="B471" s="111"/>
      <c r="C471" s="103"/>
      <c r="E471" s="94"/>
      <c r="F471" s="93"/>
    </row>
    <row r="472" ht="11.25" customHeight="1"/>
    <row r="473" spans="1:6" ht="12" customHeight="1" outlineLevel="1">
      <c r="A473" s="83"/>
      <c r="B473" s="90"/>
      <c r="C473" s="91"/>
      <c r="D473" s="85"/>
      <c r="E473" s="92"/>
      <c r="F473" s="93"/>
    </row>
    <row r="474" spans="1:6" ht="12" customHeight="1" outlineLevel="1">
      <c r="A474" s="83"/>
      <c r="B474" s="90"/>
      <c r="C474" s="91"/>
      <c r="D474" s="85"/>
      <c r="E474" s="92"/>
      <c r="F474" s="93"/>
    </row>
    <row r="475" spans="1:6" ht="12" customHeight="1">
      <c r="A475" s="83"/>
      <c r="B475" s="99"/>
      <c r="C475" s="91"/>
      <c r="D475" s="85"/>
      <c r="E475" s="104"/>
      <c r="F475" s="93"/>
    </row>
    <row r="476" spans="1:6" ht="11.25" customHeight="1" outlineLevel="1">
      <c r="A476" s="83"/>
      <c r="B476" s="90"/>
      <c r="C476" s="91"/>
      <c r="D476" s="85"/>
      <c r="E476" s="95"/>
      <c r="F476" s="93"/>
    </row>
    <row r="477" spans="1:6" ht="12" customHeight="1" outlineLevel="1">
      <c r="A477" s="83"/>
      <c r="B477" s="90"/>
      <c r="C477" s="91"/>
      <c r="D477" s="85"/>
      <c r="E477" s="94"/>
      <c r="F477" s="93"/>
    </row>
    <row r="478" spans="1:6" ht="11.25" customHeight="1">
      <c r="A478" s="83"/>
      <c r="B478" s="99"/>
      <c r="C478" s="91"/>
      <c r="D478" s="85"/>
      <c r="E478" s="94"/>
      <c r="F478" s="93"/>
    </row>
    <row r="479" spans="1:6" ht="11.25" customHeight="1">
      <c r="A479" s="83"/>
      <c r="B479" s="99"/>
      <c r="C479" s="91"/>
      <c r="D479" s="85"/>
      <c r="E479" s="94"/>
      <c r="F479" s="93"/>
    </row>
    <row r="480" spans="3:6" ht="11.25" customHeight="1">
      <c r="C480" s="91"/>
      <c r="D480" s="85"/>
      <c r="F480" s="93"/>
    </row>
    <row r="481" spans="1:6" ht="12" customHeight="1" outlineLevel="1">
      <c r="A481" s="83"/>
      <c r="B481" s="90"/>
      <c r="C481" s="91"/>
      <c r="D481" s="85"/>
      <c r="E481" s="92"/>
      <c r="F481" s="93"/>
    </row>
    <row r="482" spans="1:6" ht="12.75" customHeight="1" outlineLevel="1">
      <c r="A482" s="83"/>
      <c r="B482" s="90"/>
      <c r="C482" s="91"/>
      <c r="D482" s="85"/>
      <c r="E482" s="92"/>
      <c r="F482" s="93"/>
    </row>
    <row r="483" spans="1:6" ht="12" customHeight="1" outlineLevel="1">
      <c r="A483" s="83"/>
      <c r="B483" s="90"/>
      <c r="C483" s="91"/>
      <c r="D483" s="85"/>
      <c r="E483" s="92"/>
      <c r="F483" s="93"/>
    </row>
    <row r="484" spans="1:6" ht="12" customHeight="1" outlineLevel="1">
      <c r="A484" s="83"/>
      <c r="B484" s="90"/>
      <c r="C484" s="91"/>
      <c r="D484" s="85"/>
      <c r="E484" s="92"/>
      <c r="F484" s="93"/>
    </row>
    <row r="485" spans="1:6" ht="12" customHeight="1" outlineLevel="1">
      <c r="A485" s="83"/>
      <c r="B485" s="90"/>
      <c r="C485" s="91"/>
      <c r="D485" s="85"/>
      <c r="E485" s="92"/>
      <c r="F485" s="93"/>
    </row>
    <row r="486" spans="1:6" ht="12" customHeight="1" outlineLevel="1">
      <c r="A486" s="83"/>
      <c r="B486" s="90"/>
      <c r="C486" s="91"/>
      <c r="D486" s="85"/>
      <c r="E486" s="92"/>
      <c r="F486" s="93"/>
    </row>
    <row r="487" spans="1:6" ht="12" customHeight="1" outlineLevel="1">
      <c r="A487" s="83"/>
      <c r="B487" s="90"/>
      <c r="C487" s="91"/>
      <c r="D487" s="85"/>
      <c r="E487" s="92"/>
      <c r="F487" s="93"/>
    </row>
    <row r="488" spans="1:6" ht="12" customHeight="1" outlineLevel="1">
      <c r="A488" s="83"/>
      <c r="B488" s="90"/>
      <c r="C488" s="91"/>
      <c r="D488" s="85"/>
      <c r="E488" s="92"/>
      <c r="F488" s="93"/>
    </row>
    <row r="489" spans="1:6" ht="12" customHeight="1" outlineLevel="1">
      <c r="A489" s="83"/>
      <c r="B489" s="90"/>
      <c r="C489" s="91"/>
      <c r="D489" s="85"/>
      <c r="E489" s="92"/>
      <c r="F489" s="93"/>
    </row>
    <row r="490" spans="1:6" ht="12" customHeight="1" outlineLevel="1">
      <c r="A490" s="83"/>
      <c r="B490" s="90"/>
      <c r="C490" s="91"/>
      <c r="D490" s="85"/>
      <c r="E490" s="92"/>
      <c r="F490" s="93"/>
    </row>
    <row r="491" spans="1:6" ht="12" customHeight="1" outlineLevel="1">
      <c r="A491" s="83"/>
      <c r="B491" s="90"/>
      <c r="C491" s="91"/>
      <c r="D491" s="85"/>
      <c r="E491" s="92"/>
      <c r="F491" s="93"/>
    </row>
    <row r="492" spans="1:6" ht="12" customHeight="1" outlineLevel="1">
      <c r="A492" s="83"/>
      <c r="B492" s="90"/>
      <c r="C492" s="91"/>
      <c r="D492" s="85"/>
      <c r="E492" s="92"/>
      <c r="F492" s="93"/>
    </row>
    <row r="493" spans="1:6" ht="11.25" customHeight="1" outlineLevel="1">
      <c r="A493" s="83"/>
      <c r="B493" s="90"/>
      <c r="C493" s="91"/>
      <c r="D493" s="85"/>
      <c r="E493" s="97"/>
      <c r="F493" s="97"/>
    </row>
    <row r="494" spans="1:6" ht="12" customHeight="1" outlineLevel="1">
      <c r="A494" s="83"/>
      <c r="B494" s="90"/>
      <c r="C494" s="91"/>
      <c r="D494" s="85"/>
      <c r="E494" s="92"/>
      <c r="F494" s="93"/>
    </row>
    <row r="495" spans="1:6" ht="12" customHeight="1" outlineLevel="1">
      <c r="A495" s="83"/>
      <c r="B495" s="90"/>
      <c r="C495" s="91"/>
      <c r="D495" s="85"/>
      <c r="E495" s="92"/>
      <c r="F495" s="93"/>
    </row>
    <row r="496" spans="1:6" ht="12" customHeight="1" outlineLevel="1">
      <c r="A496" s="83"/>
      <c r="B496" s="90"/>
      <c r="C496" s="91"/>
      <c r="D496" s="85"/>
      <c r="E496" s="92"/>
      <c r="F496" s="93"/>
    </row>
    <row r="497" spans="1:6" ht="12" customHeight="1" outlineLevel="1">
      <c r="A497" s="83"/>
      <c r="B497" s="90"/>
      <c r="C497" s="91"/>
      <c r="D497" s="85"/>
      <c r="E497" s="94"/>
      <c r="F497" s="93"/>
    </row>
    <row r="498" spans="1:6" ht="12" customHeight="1" outlineLevel="1">
      <c r="A498" s="83"/>
      <c r="B498" s="90"/>
      <c r="C498" s="91"/>
      <c r="D498" s="85"/>
      <c r="E498" s="92"/>
      <c r="F498" s="93"/>
    </row>
    <row r="499" spans="2:6" ht="11.25" customHeight="1">
      <c r="B499" s="99"/>
      <c r="C499" s="91"/>
      <c r="E499" s="92"/>
      <c r="F499" s="92"/>
    </row>
    <row r="500" spans="1:6" ht="11.25" customHeight="1">
      <c r="A500" s="105"/>
      <c r="B500" s="91"/>
      <c r="C500" s="91"/>
      <c r="D500" s="92"/>
      <c r="E500" s="92"/>
      <c r="F500" s="92"/>
    </row>
    <row r="501" spans="2:6" ht="11.25" customHeight="1">
      <c r="B501" s="111"/>
      <c r="C501" s="91"/>
      <c r="E501" s="94"/>
      <c r="F501" s="93"/>
    </row>
    <row r="502" spans="1:6" ht="12" customHeight="1" outlineLevel="1">
      <c r="A502" s="83"/>
      <c r="B502" s="90"/>
      <c r="C502" s="91"/>
      <c r="D502" s="85"/>
      <c r="E502" s="92"/>
      <c r="F502" s="93"/>
    </row>
    <row r="503" spans="1:6" ht="12" customHeight="1" outlineLevel="1">
      <c r="A503" s="83"/>
      <c r="B503" s="90"/>
      <c r="C503" s="91"/>
      <c r="D503" s="85"/>
      <c r="E503" s="92"/>
      <c r="F503" s="93"/>
    </row>
    <row r="504" spans="1:6" ht="12" customHeight="1" outlineLevel="1">
      <c r="A504" s="83"/>
      <c r="B504" s="90"/>
      <c r="C504" s="91"/>
      <c r="D504" s="85"/>
      <c r="E504" s="92"/>
      <c r="F504" s="93"/>
    </row>
    <row r="505" spans="1:6" ht="12" customHeight="1" outlineLevel="1">
      <c r="A505" s="83"/>
      <c r="B505" s="90"/>
      <c r="C505" s="91"/>
      <c r="D505" s="85"/>
      <c r="E505" s="97"/>
      <c r="F505" s="97"/>
    </row>
    <row r="506" spans="1:6" ht="12" customHeight="1" outlineLevel="1">
      <c r="A506" s="83"/>
      <c r="B506" s="99"/>
      <c r="C506" s="91"/>
      <c r="D506" s="85"/>
      <c r="E506" s="92"/>
      <c r="F506" s="93"/>
    </row>
    <row r="507" spans="1:6" ht="12" customHeight="1" outlineLevel="1">
      <c r="A507" s="83"/>
      <c r="B507" s="90"/>
      <c r="C507" s="91"/>
      <c r="D507" s="85"/>
      <c r="E507" s="94"/>
      <c r="F507" s="93"/>
    </row>
    <row r="508" spans="1:6" ht="12" customHeight="1" outlineLevel="1">
      <c r="A508" s="83"/>
      <c r="B508" s="90"/>
      <c r="C508" s="91"/>
      <c r="D508" s="85"/>
      <c r="E508" s="92"/>
      <c r="F508" s="93"/>
    </row>
    <row r="509" spans="2:6" ht="11.25" customHeight="1">
      <c r="B509" s="111"/>
      <c r="C509" s="91"/>
      <c r="E509" s="94"/>
      <c r="F509" s="93"/>
    </row>
    <row r="510" spans="1:6" ht="12" customHeight="1" outlineLevel="1">
      <c r="A510" s="83"/>
      <c r="B510" s="90"/>
      <c r="C510" s="91"/>
      <c r="D510" s="85"/>
      <c r="E510" s="92"/>
      <c r="F510" s="93"/>
    </row>
    <row r="511" spans="1:6" ht="12" customHeight="1" outlineLevel="1">
      <c r="A511" s="83"/>
      <c r="B511" s="90"/>
      <c r="C511" s="91"/>
      <c r="D511" s="85"/>
      <c r="E511" s="92"/>
      <c r="F511" s="93"/>
    </row>
    <row r="512" spans="1:6" ht="12" customHeight="1" outlineLevel="1">
      <c r="A512" s="83"/>
      <c r="B512" s="90"/>
      <c r="C512" s="91"/>
      <c r="D512" s="85"/>
      <c r="E512" s="92"/>
      <c r="F512" s="93"/>
    </row>
    <row r="513" spans="1:6" ht="12" customHeight="1" outlineLevel="1">
      <c r="A513" s="83"/>
      <c r="B513" s="90"/>
      <c r="C513" s="91"/>
      <c r="D513" s="85"/>
      <c r="E513" s="92"/>
      <c r="F513" s="93"/>
    </row>
    <row r="514" spans="1:6" ht="12" customHeight="1" outlineLevel="1">
      <c r="A514" s="83"/>
      <c r="B514" s="90"/>
      <c r="C514" s="91"/>
      <c r="D514" s="85"/>
      <c r="E514" s="92"/>
      <c r="F514" s="93"/>
    </row>
    <row r="515" spans="1:6" ht="12" customHeight="1" outlineLevel="1">
      <c r="A515" s="83"/>
      <c r="B515" s="90"/>
      <c r="C515" s="91"/>
      <c r="D515" s="85"/>
      <c r="E515" s="92"/>
      <c r="F515" s="93"/>
    </row>
    <row r="516" spans="1:6" ht="12" customHeight="1" outlineLevel="1">
      <c r="A516" s="102"/>
      <c r="B516" s="103"/>
      <c r="C516" s="91"/>
      <c r="D516" s="85"/>
      <c r="E516" s="114"/>
      <c r="F516" s="114"/>
    </row>
    <row r="517" spans="2:6" ht="11.25" customHeight="1">
      <c r="B517" s="111"/>
      <c r="C517" s="91"/>
      <c r="E517" s="94"/>
      <c r="F517" s="93"/>
    </row>
    <row r="518" spans="2:6" ht="11.25" customHeight="1">
      <c r="B518" s="111"/>
      <c r="C518" s="91"/>
      <c r="E518" s="94"/>
      <c r="F518" s="93"/>
    </row>
    <row r="519" spans="2:6" ht="11.25" customHeight="1">
      <c r="B519" s="111"/>
      <c r="C519" s="91"/>
      <c r="E519" s="94"/>
      <c r="F519" s="93"/>
    </row>
    <row r="520" spans="2:6" ht="11.25" customHeight="1">
      <c r="B520" s="99"/>
      <c r="C520" s="91"/>
      <c r="E520" s="94"/>
      <c r="F520" s="93"/>
    </row>
    <row r="521" spans="2:6" ht="11.25" customHeight="1">
      <c r="B521" s="111"/>
      <c r="C521" s="91"/>
      <c r="E521" s="94"/>
      <c r="F521" s="93"/>
    </row>
    <row r="522" spans="2:6" ht="11.25" customHeight="1">
      <c r="B522" s="111"/>
      <c r="C522" s="91"/>
      <c r="E522" s="94"/>
      <c r="F522" s="93"/>
    </row>
    <row r="523" spans="2:6" ht="11.25" customHeight="1">
      <c r="B523" s="111"/>
      <c r="C523" s="91"/>
      <c r="E523" s="94"/>
      <c r="F523" s="93"/>
    </row>
    <row r="524" spans="2:6" ht="11.25" customHeight="1">
      <c r="B524" s="99"/>
      <c r="C524" s="91"/>
      <c r="E524" s="94"/>
      <c r="F524" s="93"/>
    </row>
    <row r="525" ht="11.25" customHeight="1">
      <c r="B525" s="90"/>
    </row>
    <row r="526" ht="11.25" customHeight="1">
      <c r="B526" s="90"/>
    </row>
    <row r="527" spans="2:6" ht="11.25" customHeight="1">
      <c r="B527" s="90"/>
      <c r="C527" s="91"/>
      <c r="E527" s="94"/>
      <c r="F527" s="93"/>
    </row>
    <row r="528" spans="1:6" ht="11.25" customHeight="1">
      <c r="A528" s="117"/>
      <c r="B528" s="96"/>
      <c r="C528" s="91"/>
      <c r="F528" s="93"/>
    </row>
    <row r="529" spans="2:6" ht="11.25" customHeight="1">
      <c r="B529" s="90"/>
      <c r="C529" s="91"/>
      <c r="E529" s="94"/>
      <c r="F529" s="93"/>
    </row>
    <row r="530" spans="2:6" ht="11.25" customHeight="1">
      <c r="B530" s="90"/>
      <c r="C530" s="91"/>
      <c r="E530" s="94"/>
      <c r="F530" s="93"/>
    </row>
    <row r="531" ht="11.25" customHeight="1">
      <c r="F531" s="93"/>
    </row>
    <row r="532" spans="1:6" ht="12" customHeight="1">
      <c r="A532" s="83"/>
      <c r="B532" s="90"/>
      <c r="C532" s="91"/>
      <c r="E532" s="94"/>
      <c r="F532" s="93"/>
    </row>
    <row r="533" spans="1:6" ht="12" customHeight="1" outlineLevel="1">
      <c r="A533" s="83"/>
      <c r="B533" s="90"/>
      <c r="C533" s="91"/>
      <c r="D533" s="85"/>
      <c r="E533" s="92"/>
      <c r="F533" s="93"/>
    </row>
    <row r="534" spans="1:6" ht="12" customHeight="1" outlineLevel="1">
      <c r="A534" s="83"/>
      <c r="B534" s="90"/>
      <c r="C534" s="91"/>
      <c r="D534" s="85"/>
      <c r="E534" s="92"/>
      <c r="F534" s="93"/>
    </row>
    <row r="535" spans="1:6" ht="12" customHeight="1" outlineLevel="1">
      <c r="A535" s="83"/>
      <c r="B535" s="90"/>
      <c r="C535" s="91"/>
      <c r="D535" s="85"/>
      <c r="E535" s="92"/>
      <c r="F535" s="93"/>
    </row>
    <row r="536" spans="1:6" ht="12" customHeight="1" outlineLevel="1">
      <c r="A536" s="83"/>
      <c r="B536" s="90"/>
      <c r="C536" s="91"/>
      <c r="D536" s="85"/>
      <c r="E536" s="92"/>
      <c r="F536" s="93"/>
    </row>
    <row r="537" spans="1:6" ht="12" customHeight="1" outlineLevel="1">
      <c r="A537" s="83"/>
      <c r="B537" s="90"/>
      <c r="C537" s="91"/>
      <c r="D537" s="85"/>
      <c r="E537" s="94"/>
      <c r="F537" s="93"/>
    </row>
    <row r="538" spans="1:6" ht="12" customHeight="1" outlineLevel="1">
      <c r="A538" s="83"/>
      <c r="B538" s="90"/>
      <c r="C538" s="91"/>
      <c r="D538" s="85"/>
      <c r="E538" s="92"/>
      <c r="F538" s="93"/>
    </row>
    <row r="539" spans="1:6" ht="12" customHeight="1" outlineLevel="1">
      <c r="A539" s="83"/>
      <c r="B539" s="90"/>
      <c r="C539" s="91"/>
      <c r="D539" s="85"/>
      <c r="E539" s="94"/>
      <c r="F539" s="93"/>
    </row>
    <row r="540" spans="1:6" ht="12" customHeight="1" outlineLevel="1">
      <c r="A540" s="83"/>
      <c r="B540" s="103"/>
      <c r="C540" s="91"/>
      <c r="D540" s="85"/>
      <c r="E540" s="94"/>
      <c r="F540" s="93"/>
    </row>
    <row r="541" spans="1:6" ht="12" customHeight="1" outlineLevel="1">
      <c r="A541" s="83"/>
      <c r="B541" s="90"/>
      <c r="C541" s="91"/>
      <c r="D541" s="85"/>
      <c r="E541" s="92"/>
      <c r="F541" s="93"/>
    </row>
    <row r="542" spans="1:6" ht="12" customHeight="1" outlineLevel="1">
      <c r="A542" s="83"/>
      <c r="B542" s="99"/>
      <c r="C542" s="91"/>
      <c r="D542" s="85"/>
      <c r="E542" s="92"/>
      <c r="F542" s="93"/>
    </row>
    <row r="543" spans="1:6" ht="12" customHeight="1" outlineLevel="1">
      <c r="A543" s="83"/>
      <c r="B543" s="90"/>
      <c r="C543" s="91"/>
      <c r="D543" s="85"/>
      <c r="E543" s="92"/>
      <c r="F543" s="93"/>
    </row>
    <row r="544" spans="1:6" ht="12" customHeight="1" outlineLevel="1">
      <c r="A544" s="83"/>
      <c r="B544" s="90"/>
      <c r="C544" s="91"/>
      <c r="D544" s="85"/>
      <c r="E544" s="92"/>
      <c r="F544" s="93"/>
    </row>
    <row r="545" spans="1:6" ht="12" customHeight="1" outlineLevel="1">
      <c r="A545" s="83"/>
      <c r="B545" s="90"/>
      <c r="C545" s="91"/>
      <c r="D545" s="85"/>
      <c r="E545" s="92"/>
      <c r="F545" s="93"/>
    </row>
    <row r="546" spans="1:6" ht="12" customHeight="1" outlineLevel="1">
      <c r="A546" s="83"/>
      <c r="B546" s="90"/>
      <c r="C546" s="91"/>
      <c r="D546" s="85"/>
      <c r="E546" s="92"/>
      <c r="F546" s="93"/>
    </row>
    <row r="547" spans="1:6" ht="12" customHeight="1" outlineLevel="1">
      <c r="A547" s="83"/>
      <c r="B547" s="90"/>
      <c r="C547" s="91"/>
      <c r="D547" s="85"/>
      <c r="E547" s="92"/>
      <c r="F547" s="93"/>
    </row>
    <row r="548" spans="1:6" ht="12" customHeight="1" outlineLevel="1">
      <c r="A548" s="83"/>
      <c r="B548" s="90"/>
      <c r="C548" s="91"/>
      <c r="D548" s="85"/>
      <c r="E548" s="94"/>
      <c r="F548" s="93"/>
    </row>
    <row r="549" spans="1:6" ht="12" customHeight="1" outlineLevel="1">
      <c r="A549" s="83"/>
      <c r="B549" s="90"/>
      <c r="C549" s="91"/>
      <c r="D549" s="85"/>
      <c r="E549" s="94"/>
      <c r="F549" s="93"/>
    </row>
    <row r="550" spans="1:6" ht="12" customHeight="1" outlineLevel="1">
      <c r="A550" s="83"/>
      <c r="B550" s="90"/>
      <c r="C550" s="91"/>
      <c r="D550" s="85"/>
      <c r="E550" s="94"/>
      <c r="F550" s="93"/>
    </row>
    <row r="551" spans="1:6" ht="12" customHeight="1" outlineLevel="1">
      <c r="A551" s="83"/>
      <c r="B551" s="90"/>
      <c r="C551" s="91"/>
      <c r="D551" s="85"/>
      <c r="E551" s="94"/>
      <c r="F551" s="93"/>
    </row>
    <row r="552" spans="1:6" ht="12" customHeight="1" outlineLevel="1">
      <c r="A552" s="83"/>
      <c r="B552" s="90"/>
      <c r="C552" s="91"/>
      <c r="D552" s="85"/>
      <c r="E552" s="94"/>
      <c r="F552" s="93"/>
    </row>
    <row r="553" spans="1:6" ht="12" customHeight="1" outlineLevel="1">
      <c r="A553" s="83"/>
      <c r="B553" s="90"/>
      <c r="C553" s="91"/>
      <c r="D553" s="85"/>
      <c r="E553" s="92"/>
      <c r="F553" s="93"/>
    </row>
    <row r="554" spans="1:6" ht="12" customHeight="1" outlineLevel="1">
      <c r="A554" s="83"/>
      <c r="B554" s="99"/>
      <c r="C554" s="91"/>
      <c r="D554" s="85"/>
      <c r="E554" s="92"/>
      <c r="F554" s="93"/>
    </row>
    <row r="555" spans="1:6" ht="12" customHeight="1" outlineLevel="1">
      <c r="A555" s="83"/>
      <c r="B555" s="99"/>
      <c r="C555" s="91"/>
      <c r="D555" s="85"/>
      <c r="E555" s="95"/>
      <c r="F555" s="95"/>
    </row>
    <row r="556" spans="1:6" ht="12" customHeight="1" outlineLevel="1">
      <c r="A556" s="83"/>
      <c r="B556" s="90"/>
      <c r="C556" s="91"/>
      <c r="D556" s="85"/>
      <c r="E556" s="92"/>
      <c r="F556" s="92"/>
    </row>
    <row r="557" spans="1:6" ht="12" customHeight="1" outlineLevel="1">
      <c r="A557" s="83"/>
      <c r="B557" s="90"/>
      <c r="C557" s="91"/>
      <c r="D557" s="85"/>
      <c r="E557" s="94"/>
      <c r="F557" s="93"/>
    </row>
    <row r="558" spans="1:6" ht="12" customHeight="1" outlineLevel="1">
      <c r="A558" s="102"/>
      <c r="B558" s="103"/>
      <c r="C558" s="91"/>
      <c r="D558" s="85"/>
      <c r="E558" s="94"/>
      <c r="F558" s="93"/>
    </row>
    <row r="559" spans="1:6" ht="12" customHeight="1" outlineLevel="1">
      <c r="A559" s="83"/>
      <c r="B559" s="99"/>
      <c r="C559" s="91"/>
      <c r="D559" s="85"/>
      <c r="E559" s="94"/>
      <c r="F559" s="93"/>
    </row>
    <row r="560" spans="1:6" ht="12" customHeight="1" outlineLevel="1">
      <c r="A560" s="83"/>
      <c r="B560" s="90"/>
      <c r="C560" s="91"/>
      <c r="D560" s="85"/>
      <c r="E560" s="94"/>
      <c r="F560" s="93"/>
    </row>
    <row r="561" spans="1:6" ht="11.25" customHeight="1" outlineLevel="1">
      <c r="A561" s="83"/>
      <c r="B561" s="90"/>
      <c r="C561" s="91"/>
      <c r="D561" s="85"/>
      <c r="E561" s="94"/>
      <c r="F561" s="93"/>
    </row>
    <row r="562" spans="1:6" ht="12" customHeight="1" outlineLevel="1">
      <c r="A562" s="83"/>
      <c r="B562" s="90"/>
      <c r="C562" s="91"/>
      <c r="D562" s="85"/>
      <c r="E562" s="94"/>
      <c r="F562" s="93"/>
    </row>
    <row r="563" spans="1:6" ht="12" customHeight="1" outlineLevel="1">
      <c r="A563" s="83"/>
      <c r="B563" s="103"/>
      <c r="C563" s="91"/>
      <c r="D563" s="85"/>
      <c r="E563" s="94"/>
      <c r="F563" s="93"/>
    </row>
    <row r="564" spans="1:6" ht="12" customHeight="1" outlineLevel="1">
      <c r="A564" s="83"/>
      <c r="B564" s="90"/>
      <c r="C564" s="91"/>
      <c r="D564" s="85"/>
      <c r="E564" s="94"/>
      <c r="F564" s="93"/>
    </row>
    <row r="565" spans="1:3" ht="12.75">
      <c r="A565" s="102"/>
      <c r="B565" s="103"/>
      <c r="C565" s="91"/>
    </row>
    <row r="566" spans="1:6" ht="12" customHeight="1" outlineLevel="1">
      <c r="A566" s="83"/>
      <c r="B566" s="99"/>
      <c r="C566" s="91"/>
      <c r="D566" s="85"/>
      <c r="E566" s="94"/>
      <c r="F566" s="93"/>
    </row>
    <row r="567" spans="1:6" ht="12" customHeight="1" outlineLevel="1">
      <c r="A567" s="102"/>
      <c r="B567" s="103"/>
      <c r="C567" s="91"/>
      <c r="D567" s="85"/>
      <c r="E567" s="94"/>
      <c r="F567" s="93"/>
    </row>
    <row r="568" spans="1:6" ht="12" customHeight="1" outlineLevel="1">
      <c r="A568" s="102"/>
      <c r="B568" s="103"/>
      <c r="C568" s="91"/>
      <c r="D568" s="85"/>
      <c r="E568" s="94"/>
      <c r="F568" s="93"/>
    </row>
    <row r="569" spans="1:6" ht="12" customHeight="1" outlineLevel="1">
      <c r="A569" s="83"/>
      <c r="B569" s="90"/>
      <c r="C569" s="91"/>
      <c r="D569" s="85"/>
      <c r="E569" s="94"/>
      <c r="F569" s="93"/>
    </row>
    <row r="570" spans="1:6" ht="12" customHeight="1" outlineLevel="1">
      <c r="A570" s="116"/>
      <c r="B570" s="103"/>
      <c r="C570" s="91"/>
      <c r="D570" s="85"/>
      <c r="E570" s="94"/>
      <c r="F570" s="93"/>
    </row>
    <row r="571" spans="1:6" ht="12" customHeight="1" outlineLevel="1">
      <c r="A571" s="102"/>
      <c r="B571" s="103"/>
      <c r="C571" s="91"/>
      <c r="D571" s="85"/>
      <c r="E571" s="94"/>
      <c r="F571" s="93"/>
    </row>
    <row r="572" spans="1:6" ht="12" customHeight="1" outlineLevel="1">
      <c r="A572" s="83"/>
      <c r="B572" s="90"/>
      <c r="C572" s="91"/>
      <c r="D572" s="85"/>
      <c r="E572" s="94"/>
      <c r="F572" s="93"/>
    </row>
    <row r="573" spans="1:6" ht="12" customHeight="1" outlineLevel="1">
      <c r="A573" s="106"/>
      <c r="B573" s="103"/>
      <c r="C573" s="91"/>
      <c r="D573" s="85"/>
      <c r="E573" s="94"/>
      <c r="F573" s="93"/>
    </row>
    <row r="574" spans="1:6" ht="12" customHeight="1" outlineLevel="1">
      <c r="A574" s="83"/>
      <c r="B574" s="90"/>
      <c r="C574" s="91"/>
      <c r="D574" s="85"/>
      <c r="E574" s="92"/>
      <c r="F574" s="93"/>
    </row>
    <row r="575" spans="1:6" ht="12" customHeight="1" outlineLevel="1">
      <c r="A575" s="83"/>
      <c r="B575" s="90"/>
      <c r="C575" s="91"/>
      <c r="D575" s="85"/>
      <c r="E575" s="94"/>
      <c r="F575" s="93"/>
    </row>
    <row r="576" spans="1:6" ht="12" customHeight="1" outlineLevel="1">
      <c r="A576" s="116"/>
      <c r="B576" s="103"/>
      <c r="C576" s="91"/>
      <c r="D576" s="85"/>
      <c r="E576" s="94"/>
      <c r="F576" s="93"/>
    </row>
    <row r="577" spans="1:6" ht="12" customHeight="1" outlineLevel="1">
      <c r="A577" s="102"/>
      <c r="B577" s="103"/>
      <c r="C577" s="91"/>
      <c r="D577" s="85"/>
      <c r="E577" s="94"/>
      <c r="F577" s="93"/>
    </row>
    <row r="578" spans="1:6" ht="12" customHeight="1">
      <c r="A578" s="83"/>
      <c r="B578" s="90"/>
      <c r="C578" s="91"/>
      <c r="E578" s="94"/>
      <c r="F578" s="93"/>
    </row>
    <row r="579" spans="1:6" ht="11.25" customHeight="1">
      <c r="A579" s="102"/>
      <c r="B579" s="103"/>
      <c r="C579" s="91"/>
      <c r="E579" s="94"/>
      <c r="F579" s="93"/>
    </row>
    <row r="580" spans="1:6" ht="11.25" customHeight="1">
      <c r="A580" s="83"/>
      <c r="B580" s="99"/>
      <c r="C580" s="91"/>
      <c r="E580" s="94"/>
      <c r="F580" s="94"/>
    </row>
    <row r="581" ht="11.25" customHeight="1"/>
    <row r="582" spans="1:6" ht="12" customHeight="1" outlineLevel="1">
      <c r="A582" s="83"/>
      <c r="B582" s="90"/>
      <c r="C582" s="91"/>
      <c r="D582" s="85"/>
      <c r="E582" s="95"/>
      <c r="F582" s="95"/>
    </row>
    <row r="583" spans="1:6" ht="12" customHeight="1" outlineLevel="1">
      <c r="A583" s="83"/>
      <c r="B583" s="90"/>
      <c r="C583" s="91"/>
      <c r="D583" s="85"/>
      <c r="E583" s="92"/>
      <c r="F583" s="93"/>
    </row>
    <row r="584" spans="1:6" ht="12" customHeight="1" outlineLevel="1">
      <c r="A584" s="83"/>
      <c r="B584" s="90"/>
      <c r="C584" s="91"/>
      <c r="D584" s="85"/>
      <c r="E584" s="92"/>
      <c r="F584" s="93"/>
    </row>
    <row r="585" spans="1:6" ht="12" customHeight="1" outlineLevel="1">
      <c r="A585" s="83"/>
      <c r="B585" s="90"/>
      <c r="C585" s="91"/>
      <c r="D585" s="85"/>
      <c r="E585" s="92"/>
      <c r="F585" s="93"/>
    </row>
    <row r="586" spans="1:6" ht="12" customHeight="1" outlineLevel="1">
      <c r="A586" s="83"/>
      <c r="B586" s="90"/>
      <c r="C586" s="91"/>
      <c r="D586" s="85"/>
      <c r="E586" s="94"/>
      <c r="F586" s="93"/>
    </row>
    <row r="587" spans="1:6" ht="12" customHeight="1" outlineLevel="1">
      <c r="A587" s="83"/>
      <c r="B587" s="99"/>
      <c r="C587" s="91"/>
      <c r="D587" s="85"/>
      <c r="E587" s="94"/>
      <c r="F587" s="93"/>
    </row>
    <row r="588" spans="1:6" ht="12" customHeight="1" outlineLevel="1">
      <c r="A588" s="83"/>
      <c r="B588" s="90"/>
      <c r="C588" s="91"/>
      <c r="D588" s="85"/>
      <c r="E588" s="95"/>
      <c r="F588" s="95"/>
    </row>
    <row r="589" ht="11.25" customHeight="1"/>
    <row r="590" spans="1:6" ht="12" customHeight="1" outlineLevel="1">
      <c r="A590" s="83"/>
      <c r="B590" s="99"/>
      <c r="C590" s="91"/>
      <c r="D590" s="85"/>
      <c r="E590" s="118"/>
      <c r="F590" s="93"/>
    </row>
    <row r="591" spans="1:6" ht="12" customHeight="1" outlineLevel="1">
      <c r="A591" s="83"/>
      <c r="B591" s="90"/>
      <c r="C591" s="91"/>
      <c r="D591" s="85"/>
      <c r="E591" s="118"/>
      <c r="F591" s="93"/>
    </row>
    <row r="592" spans="1:6" ht="12" customHeight="1" outlineLevel="1">
      <c r="A592" s="83"/>
      <c r="B592" s="99"/>
      <c r="C592" s="91"/>
      <c r="D592" s="85"/>
      <c r="E592" s="118"/>
      <c r="F592" s="93"/>
    </row>
    <row r="593" spans="1:6" ht="12" customHeight="1" outlineLevel="1">
      <c r="A593" s="83"/>
      <c r="B593" s="99"/>
      <c r="C593" s="91"/>
      <c r="D593" s="85"/>
      <c r="E593" s="118"/>
      <c r="F593" s="93"/>
    </row>
    <row r="594" spans="1:6" ht="12" customHeight="1" outlineLevel="1">
      <c r="A594" s="83"/>
      <c r="B594" s="99"/>
      <c r="C594" s="91"/>
      <c r="D594" s="85"/>
      <c r="E594" s="118"/>
      <c r="F594" s="93"/>
    </row>
    <row r="595" spans="1:6" ht="12" customHeight="1" outlineLevel="1">
      <c r="A595" s="83"/>
      <c r="B595" s="99"/>
      <c r="C595" s="91"/>
      <c r="D595" s="85"/>
      <c r="E595" s="118"/>
      <c r="F595" s="93"/>
    </row>
    <row r="596" spans="1:6" ht="12" customHeight="1" outlineLevel="1">
      <c r="A596" s="83"/>
      <c r="B596" s="90"/>
      <c r="C596" s="91"/>
      <c r="D596" s="85"/>
      <c r="E596" s="118"/>
      <c r="F596" s="93"/>
    </row>
    <row r="597" spans="1:6" ht="12" customHeight="1" outlineLevel="1">
      <c r="A597" s="83"/>
      <c r="B597" s="90"/>
      <c r="C597" s="91"/>
      <c r="D597" s="85"/>
      <c r="E597" s="118"/>
      <c r="F597" s="93"/>
    </row>
    <row r="598" spans="1:6" ht="12" customHeight="1" outlineLevel="1">
      <c r="A598" s="83"/>
      <c r="B598" s="90"/>
      <c r="C598" s="91"/>
      <c r="D598" s="85"/>
      <c r="E598" s="118"/>
      <c r="F598" s="93"/>
    </row>
    <row r="599" spans="1:6" ht="12" customHeight="1" outlineLevel="1">
      <c r="A599" s="83"/>
      <c r="B599" s="90"/>
      <c r="C599" s="91"/>
      <c r="D599" s="85"/>
      <c r="E599" s="118"/>
      <c r="F599" s="93"/>
    </row>
    <row r="600" spans="1:6" ht="12" customHeight="1" outlineLevel="1">
      <c r="A600" s="83"/>
      <c r="B600" s="90"/>
      <c r="C600" s="91"/>
      <c r="D600" s="85"/>
      <c r="E600" s="119"/>
      <c r="F600" s="95"/>
    </row>
    <row r="601" spans="1:6" ht="12" customHeight="1" outlineLevel="1">
      <c r="A601" s="83"/>
      <c r="B601" s="90"/>
      <c r="C601" s="91"/>
      <c r="D601" s="85"/>
      <c r="E601" s="118"/>
      <c r="F601" s="93"/>
    </row>
    <row r="602" spans="1:6" ht="12" customHeight="1" outlineLevel="1">
      <c r="A602" s="83"/>
      <c r="B602" s="90"/>
      <c r="C602" s="91"/>
      <c r="D602" s="85"/>
      <c r="E602" s="118"/>
      <c r="F602" s="93"/>
    </row>
    <row r="603" spans="1:6" ht="12" customHeight="1" outlineLevel="1">
      <c r="A603" s="83"/>
      <c r="B603" s="90"/>
      <c r="C603" s="91"/>
      <c r="D603" s="85"/>
      <c r="E603" s="118"/>
      <c r="F603" s="93"/>
    </row>
    <row r="604" spans="1:6" ht="12" customHeight="1" outlineLevel="1">
      <c r="A604" s="83"/>
      <c r="B604" s="90"/>
      <c r="C604" s="91"/>
      <c r="D604" s="85"/>
      <c r="E604" s="118"/>
      <c r="F604" s="93"/>
    </row>
    <row r="605" spans="1:6" ht="12" customHeight="1" outlineLevel="1">
      <c r="A605" s="83"/>
      <c r="B605" s="90"/>
      <c r="C605" s="91"/>
      <c r="D605" s="85"/>
      <c r="E605" s="118"/>
      <c r="F605" s="93"/>
    </row>
    <row r="606" spans="1:6" ht="12" customHeight="1" outlineLevel="1">
      <c r="A606" s="83"/>
      <c r="B606" s="90"/>
      <c r="C606" s="91"/>
      <c r="D606" s="85"/>
      <c r="E606" s="118"/>
      <c r="F606" s="93"/>
    </row>
    <row r="607" spans="1:6" ht="12" customHeight="1" outlineLevel="1">
      <c r="A607" s="83"/>
      <c r="B607" s="90"/>
      <c r="C607" s="91"/>
      <c r="D607" s="85"/>
      <c r="E607" s="118"/>
      <c r="F607" s="93"/>
    </row>
    <row r="608" spans="1:6" ht="12" customHeight="1" outlineLevel="1">
      <c r="A608" s="83"/>
      <c r="B608" s="99"/>
      <c r="C608" s="91"/>
      <c r="D608" s="85"/>
      <c r="E608" s="118"/>
      <c r="F608" s="93"/>
    </row>
    <row r="609" spans="1:6" ht="12" customHeight="1" outlineLevel="1">
      <c r="A609" s="83"/>
      <c r="B609" s="99"/>
      <c r="C609" s="91"/>
      <c r="D609" s="85"/>
      <c r="E609" s="118"/>
      <c r="F609" s="93"/>
    </row>
    <row r="610" spans="1:6" ht="12" customHeight="1" outlineLevel="1">
      <c r="A610" s="102"/>
      <c r="B610" s="103"/>
      <c r="C610" s="91"/>
      <c r="D610" s="85"/>
      <c r="E610" s="92"/>
      <c r="F610" s="92"/>
    </row>
    <row r="611" ht="11.25" customHeight="1"/>
    <row r="612" spans="1:6" ht="12" customHeight="1">
      <c r="A612" s="83"/>
      <c r="B612" s="99"/>
      <c r="C612" s="91"/>
      <c r="D612" s="85"/>
      <c r="E612" s="92"/>
      <c r="F612" s="93"/>
    </row>
    <row r="613" spans="1:6" ht="12" customHeight="1">
      <c r="A613" s="83"/>
      <c r="B613" s="99"/>
      <c r="C613" s="91"/>
      <c r="D613" s="85"/>
      <c r="E613" s="92"/>
      <c r="F613" s="93"/>
    </row>
    <row r="614" spans="1:6" ht="12" customHeight="1" outlineLevel="1">
      <c r="A614" s="83"/>
      <c r="B614" s="99"/>
      <c r="C614" s="91"/>
      <c r="D614" s="85"/>
      <c r="E614" s="94"/>
      <c r="F614" s="93"/>
    </row>
    <row r="615" spans="1:6" ht="12" customHeight="1" outlineLevel="1">
      <c r="A615" s="83"/>
      <c r="B615" s="99"/>
      <c r="C615" s="91"/>
      <c r="D615" s="85"/>
      <c r="E615" s="92"/>
      <c r="F615" s="93"/>
    </row>
    <row r="616" spans="1:6" ht="12" customHeight="1" outlineLevel="1">
      <c r="A616" s="83"/>
      <c r="B616" s="99"/>
      <c r="C616" s="91"/>
      <c r="D616" s="85"/>
      <c r="E616" s="92"/>
      <c r="F616" s="93"/>
    </row>
    <row r="617" spans="1:6" ht="12" customHeight="1" outlineLevel="1">
      <c r="A617" s="83"/>
      <c r="B617" s="99"/>
      <c r="C617" s="91"/>
      <c r="D617" s="85"/>
      <c r="E617" s="113"/>
      <c r="F617" s="114"/>
    </row>
    <row r="618" spans="1:6" ht="12" customHeight="1" outlineLevel="1">
      <c r="A618" s="83"/>
      <c r="B618" s="99"/>
      <c r="C618" s="91"/>
      <c r="D618" s="85"/>
      <c r="E618" s="92"/>
      <c r="F618" s="93"/>
    </row>
    <row r="619" spans="1:6" ht="12" customHeight="1" outlineLevel="1">
      <c r="A619" s="83"/>
      <c r="B619" s="99"/>
      <c r="C619" s="91"/>
      <c r="D619" s="85"/>
      <c r="E619" s="94"/>
      <c r="F619" s="93"/>
    </row>
    <row r="620" spans="1:6" ht="12" customHeight="1" outlineLevel="1">
      <c r="A620" s="83"/>
      <c r="B620" s="99"/>
      <c r="C620" s="91"/>
      <c r="E620" s="92"/>
      <c r="F620" s="93"/>
    </row>
    <row r="621" spans="1:6" ht="12" customHeight="1" outlineLevel="1">
      <c r="A621" s="83"/>
      <c r="B621" s="99"/>
      <c r="C621" s="91"/>
      <c r="D621" s="85"/>
      <c r="E621" s="92"/>
      <c r="F621" s="93"/>
    </row>
    <row r="622" spans="1:6" ht="12" customHeight="1" outlineLevel="1">
      <c r="A622" s="83"/>
      <c r="B622" s="99"/>
      <c r="C622" s="91"/>
      <c r="D622" s="85"/>
      <c r="E622" s="92"/>
      <c r="F622" s="93"/>
    </row>
    <row r="623" spans="1:6" ht="12" customHeight="1" outlineLevel="1">
      <c r="A623" s="83"/>
      <c r="B623" s="99"/>
      <c r="C623" s="91"/>
      <c r="D623" s="85"/>
      <c r="E623" s="92"/>
      <c r="F623" s="93"/>
    </row>
    <row r="624" spans="1:6" ht="12" customHeight="1" outlineLevel="1">
      <c r="A624" s="83"/>
      <c r="B624" s="99"/>
      <c r="C624" s="91"/>
      <c r="D624" s="85"/>
      <c r="E624" s="92"/>
      <c r="F624" s="93"/>
    </row>
    <row r="625" spans="1:6" ht="12" customHeight="1" outlineLevel="1">
      <c r="A625" s="106"/>
      <c r="B625" s="91"/>
      <c r="C625" s="91"/>
      <c r="D625" s="94"/>
      <c r="E625" s="94"/>
      <c r="F625" s="93"/>
    </row>
    <row r="626" spans="1:6" ht="11.25" customHeight="1" outlineLevel="1">
      <c r="A626" s="83"/>
      <c r="B626" s="99"/>
      <c r="C626" s="91"/>
      <c r="D626" s="85"/>
      <c r="E626" s="94"/>
      <c r="F626" s="93"/>
    </row>
    <row r="627" spans="1:6" ht="11.25" customHeight="1" outlineLevel="1">
      <c r="A627" s="83"/>
      <c r="B627" s="99"/>
      <c r="C627" s="91"/>
      <c r="D627" s="85"/>
      <c r="E627" s="92"/>
      <c r="F627" s="93"/>
    </row>
    <row r="628" spans="1:6" ht="11.25" customHeight="1">
      <c r="A628" s="83"/>
      <c r="B628" s="99"/>
      <c r="C628" s="91"/>
      <c r="E628" s="92"/>
      <c r="F628" s="93"/>
    </row>
    <row r="629" spans="1:6" ht="11.25" customHeight="1">
      <c r="A629" s="116"/>
      <c r="B629" s="103"/>
      <c r="C629" s="91"/>
      <c r="D629" s="94"/>
      <c r="E629" s="94"/>
      <c r="F629" s="94"/>
    </row>
    <row r="630" spans="1:6" ht="11.25" customHeight="1">
      <c r="A630" s="102"/>
      <c r="B630" s="103"/>
      <c r="C630" s="91"/>
      <c r="D630" s="94"/>
      <c r="E630" s="94"/>
      <c r="F630" s="94"/>
    </row>
    <row r="631" ht="11.25" customHeight="1"/>
    <row r="632" spans="2:6" ht="11.25" customHeight="1">
      <c r="B632" s="111"/>
      <c r="C632" s="91"/>
      <c r="E632" s="94"/>
      <c r="F632" s="93"/>
    </row>
    <row r="633" spans="1:6" ht="11.25" customHeight="1">
      <c r="A633" s="120"/>
      <c r="B633" s="121"/>
      <c r="C633" s="91"/>
      <c r="E633" s="94"/>
      <c r="F633" s="93"/>
    </row>
    <row r="634" spans="2:6" ht="11.25" customHeight="1">
      <c r="B634" s="111"/>
      <c r="C634" s="91"/>
      <c r="E634" s="104"/>
      <c r="F634" s="97"/>
    </row>
    <row r="635" spans="1:6" ht="11.25" customHeight="1">
      <c r="A635" s="106"/>
      <c r="B635" s="103"/>
      <c r="C635" s="91"/>
      <c r="E635" s="94"/>
      <c r="F635" s="93"/>
    </row>
    <row r="636" spans="1:6" ht="11.25" customHeight="1">
      <c r="A636" s="120"/>
      <c r="B636" s="121"/>
      <c r="C636" s="91"/>
      <c r="E636" s="94"/>
      <c r="F636" s="93"/>
    </row>
    <row r="637" spans="1:6" ht="11.25" customHeight="1">
      <c r="A637" s="120"/>
      <c r="B637" s="121"/>
      <c r="C637" s="91"/>
      <c r="E637" s="94"/>
      <c r="F637" s="93"/>
    </row>
    <row r="638" spans="1:6" ht="11.25" customHeight="1">
      <c r="A638" s="120"/>
      <c r="B638" s="121"/>
      <c r="C638" s="91"/>
      <c r="E638" s="94"/>
      <c r="F638" s="93"/>
    </row>
    <row r="639" ht="11.25" customHeight="1">
      <c r="F639" s="93"/>
    </row>
    <row r="640" spans="1:6" ht="12" customHeight="1">
      <c r="A640" s="83"/>
      <c r="B640" s="90"/>
      <c r="C640" s="91"/>
      <c r="D640" s="85"/>
      <c r="E640" s="92"/>
      <c r="F640" s="93"/>
    </row>
    <row r="641" spans="1:6" ht="12" customHeight="1">
      <c r="A641" s="83"/>
      <c r="B641" s="90"/>
      <c r="C641" s="91"/>
      <c r="D641" s="85"/>
      <c r="E641" s="95"/>
      <c r="F641" s="95"/>
    </row>
    <row r="642" spans="2:6" ht="12" customHeight="1" outlineLevel="1">
      <c r="B642" s="90"/>
      <c r="C642" s="91"/>
      <c r="E642" s="92"/>
      <c r="F642" s="93"/>
    </row>
    <row r="643" spans="1:6" ht="12" customHeight="1" outlineLevel="1">
      <c r="A643" s="83"/>
      <c r="B643" s="90"/>
      <c r="C643" s="91"/>
      <c r="D643" s="85"/>
      <c r="E643" s="92"/>
      <c r="F643" s="93"/>
    </row>
    <row r="644" spans="1:6" ht="13.5" customHeight="1" outlineLevel="1">
      <c r="A644" s="83"/>
      <c r="B644" s="90"/>
      <c r="C644" s="91"/>
      <c r="D644" s="85"/>
      <c r="E644" s="92"/>
      <c r="F644" s="93"/>
    </row>
    <row r="645" spans="1:6" ht="12" customHeight="1" outlineLevel="1">
      <c r="A645" s="83"/>
      <c r="B645" s="90"/>
      <c r="C645" s="91"/>
      <c r="D645" s="85"/>
      <c r="E645" s="92"/>
      <c r="F645" s="93"/>
    </row>
    <row r="646" spans="2:6" ht="12" customHeight="1" outlineLevel="1">
      <c r="B646" s="90"/>
      <c r="C646" s="91"/>
      <c r="E646" s="92"/>
      <c r="F646" s="93"/>
    </row>
    <row r="647" spans="1:6" ht="12" customHeight="1" outlineLevel="1">
      <c r="A647" s="83"/>
      <c r="B647" s="90"/>
      <c r="C647" s="91"/>
      <c r="D647" s="85"/>
      <c r="E647" s="92"/>
      <c r="F647" s="93"/>
    </row>
    <row r="648" spans="1:6" ht="12" customHeight="1" outlineLevel="1">
      <c r="A648" s="83"/>
      <c r="B648" s="90"/>
      <c r="C648" s="91"/>
      <c r="D648" s="85"/>
      <c r="E648" s="92"/>
      <c r="F648" s="93"/>
    </row>
    <row r="649" spans="1:6" ht="12" customHeight="1" outlineLevel="1">
      <c r="A649" s="83"/>
      <c r="B649" s="90"/>
      <c r="C649" s="91"/>
      <c r="D649" s="85"/>
      <c r="E649" s="92"/>
      <c r="F649" s="93"/>
    </row>
    <row r="650" spans="1:6" ht="12" customHeight="1" outlineLevel="1">
      <c r="A650" s="83"/>
      <c r="B650" s="99"/>
      <c r="C650" s="91"/>
      <c r="D650" s="85"/>
      <c r="E650" s="92"/>
      <c r="F650" s="93"/>
    </row>
    <row r="651" spans="1:6" ht="12" customHeight="1" outlineLevel="1">
      <c r="A651" s="83"/>
      <c r="B651" s="90"/>
      <c r="C651" s="91"/>
      <c r="D651" s="85"/>
      <c r="E651" s="92"/>
      <c r="F651" s="93"/>
    </row>
    <row r="652" spans="1:6" ht="12" customHeight="1" outlineLevel="1">
      <c r="A652" s="83"/>
      <c r="B652" s="103"/>
      <c r="C652" s="91"/>
      <c r="D652" s="85"/>
      <c r="E652" s="92"/>
      <c r="F652" s="93"/>
    </row>
    <row r="653" spans="1:6" ht="11.25" customHeight="1" outlineLevel="1">
      <c r="A653" s="83"/>
      <c r="B653" s="103"/>
      <c r="C653" s="91"/>
      <c r="D653" s="85"/>
      <c r="E653" s="92"/>
      <c r="F653" s="93"/>
    </row>
    <row r="654" spans="1:6" ht="11.25" customHeight="1" outlineLevel="1">
      <c r="A654" s="83"/>
      <c r="B654" s="90"/>
      <c r="C654" s="91"/>
      <c r="D654" s="85"/>
      <c r="E654" s="92"/>
      <c r="F654" s="93"/>
    </row>
    <row r="655" spans="2:6" ht="11.25" customHeight="1">
      <c r="B655" s="90"/>
      <c r="C655" s="91"/>
      <c r="E655" s="92"/>
      <c r="F655" s="93"/>
    </row>
    <row r="656" spans="2:6" ht="11.25" customHeight="1">
      <c r="B656" s="90"/>
      <c r="C656" s="91"/>
      <c r="E656" s="95"/>
      <c r="F656" s="95"/>
    </row>
    <row r="657" spans="1:6" ht="11.25" customHeight="1">
      <c r="A657" s="116"/>
      <c r="B657" s="103"/>
      <c r="C657" s="91"/>
      <c r="E657" s="92"/>
      <c r="F657" s="93"/>
    </row>
    <row r="658" ht="11.25" customHeight="1"/>
    <row r="659" spans="1:6" ht="12" customHeight="1" outlineLevel="1">
      <c r="A659" s="83"/>
      <c r="B659" s="90"/>
      <c r="C659" s="91"/>
      <c r="D659" s="85"/>
      <c r="E659" s="95"/>
      <c r="F659" s="95"/>
    </row>
    <row r="660" spans="1:6" ht="12" customHeight="1" outlineLevel="1">
      <c r="A660" s="83"/>
      <c r="B660" s="90"/>
      <c r="C660" s="91"/>
      <c r="D660" s="85"/>
      <c r="E660" s="94"/>
      <c r="F660" s="93"/>
    </row>
    <row r="661" spans="1:6" ht="12" customHeight="1" outlineLevel="1">
      <c r="A661" s="83"/>
      <c r="B661" s="90"/>
      <c r="C661" s="91"/>
      <c r="D661" s="85"/>
      <c r="E661" s="92"/>
      <c r="F661" s="93"/>
    </row>
    <row r="662" spans="1:6" ht="12" customHeight="1" outlineLevel="1">
      <c r="A662" s="83"/>
      <c r="B662" s="90"/>
      <c r="C662" s="91"/>
      <c r="D662" s="85"/>
      <c r="E662" s="92"/>
      <c r="F662" s="93"/>
    </row>
    <row r="663" spans="1:6" ht="12" customHeight="1" outlineLevel="1">
      <c r="A663" s="83"/>
      <c r="B663" s="90"/>
      <c r="C663" s="91"/>
      <c r="D663" s="85"/>
      <c r="E663" s="92"/>
      <c r="F663" s="93"/>
    </row>
    <row r="664" spans="1:6" ht="12" customHeight="1" outlineLevel="1">
      <c r="A664" s="83"/>
      <c r="B664" s="90"/>
      <c r="C664" s="91"/>
      <c r="D664" s="85"/>
      <c r="E664" s="92"/>
      <c r="F664" s="93"/>
    </row>
    <row r="665" spans="1:6" ht="12" customHeight="1" outlineLevel="1">
      <c r="A665" s="83"/>
      <c r="B665" s="90"/>
      <c r="C665" s="91"/>
      <c r="D665" s="85"/>
      <c r="E665" s="95"/>
      <c r="F665" s="95"/>
    </row>
    <row r="666" spans="1:6" ht="12" customHeight="1" outlineLevel="1">
      <c r="A666" s="83"/>
      <c r="B666" s="90"/>
      <c r="C666" s="91"/>
      <c r="D666" s="85"/>
      <c r="E666" s="92"/>
      <c r="F666" s="93"/>
    </row>
    <row r="667" spans="1:6" ht="12" customHeight="1" outlineLevel="1">
      <c r="A667" s="83"/>
      <c r="B667" s="90"/>
      <c r="C667" s="91"/>
      <c r="D667" s="85"/>
      <c r="E667" s="92"/>
      <c r="F667" s="93"/>
    </row>
    <row r="668" spans="1:6" ht="12" customHeight="1" outlineLevel="1">
      <c r="A668" s="83"/>
      <c r="B668" s="90"/>
      <c r="C668" s="91"/>
      <c r="D668" s="85"/>
      <c r="E668" s="92"/>
      <c r="F668" s="93"/>
    </row>
    <row r="669" spans="1:6" ht="12" customHeight="1" outlineLevel="1">
      <c r="A669" s="83"/>
      <c r="B669" s="90"/>
      <c r="C669" s="91"/>
      <c r="D669" s="85"/>
      <c r="E669" s="92"/>
      <c r="F669" s="93"/>
    </row>
    <row r="670" spans="1:6" ht="12" customHeight="1" outlineLevel="1">
      <c r="A670" s="83"/>
      <c r="B670" s="90"/>
      <c r="C670" s="91"/>
      <c r="D670" s="85"/>
      <c r="E670" s="92"/>
      <c r="F670" s="93"/>
    </row>
    <row r="671" spans="1:6" ht="12" customHeight="1" outlineLevel="1">
      <c r="A671" s="83"/>
      <c r="B671" s="90"/>
      <c r="C671" s="91"/>
      <c r="D671" s="85"/>
      <c r="E671" s="97"/>
      <c r="F671" s="97"/>
    </row>
    <row r="672" spans="1:6" ht="12" customHeight="1" outlineLevel="1">
      <c r="A672" s="83"/>
      <c r="B672" s="90"/>
      <c r="C672" s="91"/>
      <c r="D672" s="85"/>
      <c r="E672" s="92"/>
      <c r="F672" s="92"/>
    </row>
    <row r="673" spans="1:3" ht="11.25" customHeight="1">
      <c r="A673" s="83"/>
      <c r="B673" s="99"/>
      <c r="C673" s="91"/>
    </row>
    <row r="674" ht="11.25" customHeight="1"/>
    <row r="675" spans="1:6" ht="12" customHeight="1" outlineLevel="1">
      <c r="A675" s="83"/>
      <c r="B675" s="90"/>
      <c r="C675" s="91"/>
      <c r="D675" s="85"/>
      <c r="E675" s="92"/>
      <c r="F675" s="93"/>
    </row>
    <row r="676" spans="1:6" ht="12" customHeight="1" outlineLevel="1">
      <c r="A676" s="83"/>
      <c r="B676" s="90"/>
      <c r="C676" s="91"/>
      <c r="D676" s="85"/>
      <c r="E676" s="92"/>
      <c r="F676" s="93"/>
    </row>
    <row r="677" spans="1:6" ht="12" customHeight="1" outlineLevel="1">
      <c r="A677" s="83"/>
      <c r="B677" s="90"/>
      <c r="C677" s="91"/>
      <c r="D677" s="85"/>
      <c r="E677" s="92"/>
      <c r="F677" s="93"/>
    </row>
    <row r="678" spans="1:6" ht="12" customHeight="1" outlineLevel="1">
      <c r="A678" s="83"/>
      <c r="B678" s="90"/>
      <c r="C678" s="91"/>
      <c r="D678" s="85"/>
      <c r="E678" s="92"/>
      <c r="F678" s="93"/>
    </row>
    <row r="679" spans="1:6" ht="12" customHeight="1" outlineLevel="1">
      <c r="A679" s="83"/>
      <c r="B679" s="90"/>
      <c r="C679" s="91"/>
      <c r="D679" s="85"/>
      <c r="E679" s="92"/>
      <c r="F679" s="93"/>
    </row>
    <row r="680" spans="1:6" ht="12" customHeight="1" outlineLevel="1">
      <c r="A680" s="83"/>
      <c r="B680" s="90"/>
      <c r="C680" s="91"/>
      <c r="D680" s="85"/>
      <c r="E680" s="112"/>
      <c r="F680" s="95"/>
    </row>
    <row r="681" spans="1:6" ht="12" customHeight="1" outlineLevel="1">
      <c r="A681" s="83"/>
      <c r="B681" s="90"/>
      <c r="C681" s="91"/>
      <c r="D681" s="85"/>
      <c r="E681" s="115"/>
      <c r="F681" s="115"/>
    </row>
    <row r="682" spans="1:6" ht="12" customHeight="1" outlineLevel="1">
      <c r="A682" s="83"/>
      <c r="B682" s="90"/>
      <c r="C682" s="91"/>
      <c r="D682" s="85"/>
      <c r="E682" s="92"/>
      <c r="F682" s="93"/>
    </row>
    <row r="683" spans="1:6" ht="12" customHeight="1" outlineLevel="1">
      <c r="A683" s="83"/>
      <c r="B683" s="99"/>
      <c r="C683" s="91"/>
      <c r="D683" s="85"/>
      <c r="E683" s="94"/>
      <c r="F683" s="94"/>
    </row>
    <row r="684" spans="1:4" ht="12" customHeight="1" outlineLevel="1">
      <c r="A684" s="83"/>
      <c r="B684" s="90"/>
      <c r="C684" s="91"/>
      <c r="D684" s="85"/>
    </row>
    <row r="685" spans="1:6" ht="11.25" customHeight="1">
      <c r="A685" s="83"/>
      <c r="B685" s="90"/>
      <c r="C685" s="91"/>
      <c r="E685" s="100"/>
      <c r="F685" s="100"/>
    </row>
    <row r="686" ht="11.25" customHeight="1"/>
    <row r="687" spans="1:6" ht="11.25" customHeight="1">
      <c r="A687" s="106"/>
      <c r="B687" s="91"/>
      <c r="C687" s="91"/>
      <c r="E687" s="94"/>
      <c r="F687" s="93"/>
    </row>
    <row r="688" spans="1:6" ht="12" customHeight="1">
      <c r="A688" s="106"/>
      <c r="B688" s="91"/>
      <c r="C688" s="91"/>
      <c r="E688" s="94"/>
      <c r="F688" s="93"/>
    </row>
    <row r="689" spans="2:6" ht="12" customHeight="1">
      <c r="B689" s="111"/>
      <c r="C689" s="103"/>
      <c r="E689" s="94"/>
      <c r="F689" s="93"/>
    </row>
    <row r="690" spans="1:6" ht="12" customHeight="1">
      <c r="A690" s="83"/>
      <c r="B690" s="90"/>
      <c r="C690" s="91"/>
      <c r="D690" s="85"/>
      <c r="E690" s="94"/>
      <c r="F690" s="93"/>
    </row>
    <row r="691" spans="1:6" ht="12" customHeight="1" outlineLevel="1">
      <c r="A691" s="83"/>
      <c r="B691" s="90"/>
      <c r="C691" s="91"/>
      <c r="D691" s="85"/>
      <c r="E691" s="94"/>
      <c r="F691" s="93"/>
    </row>
    <row r="692" spans="1:6" ht="12" customHeight="1" outlineLevel="1">
      <c r="A692" s="83"/>
      <c r="B692" s="90"/>
      <c r="C692" s="91"/>
      <c r="D692" s="85"/>
      <c r="E692" s="94"/>
      <c r="F692" s="93"/>
    </row>
    <row r="693" spans="1:6" ht="12" customHeight="1" outlineLevel="1">
      <c r="A693" s="83"/>
      <c r="B693" s="90"/>
      <c r="C693" s="91"/>
      <c r="D693" s="85"/>
      <c r="E693" s="92"/>
      <c r="F693" s="93"/>
    </row>
    <row r="694" spans="1:6" ht="12" customHeight="1" outlineLevel="1">
      <c r="A694" s="83"/>
      <c r="B694" s="90"/>
      <c r="C694" s="91"/>
      <c r="D694" s="85"/>
      <c r="E694" s="92"/>
      <c r="F694" s="93"/>
    </row>
    <row r="695" spans="1:6" ht="12" customHeight="1" outlineLevel="1">
      <c r="A695" s="83"/>
      <c r="B695" s="90"/>
      <c r="C695" s="91"/>
      <c r="D695" s="85"/>
      <c r="E695" s="92"/>
      <c r="F695" s="93"/>
    </row>
    <row r="696" spans="1:6" ht="12" customHeight="1" outlineLevel="1">
      <c r="A696" s="83"/>
      <c r="B696" s="90"/>
      <c r="C696" s="91"/>
      <c r="D696" s="85"/>
      <c r="E696" s="92"/>
      <c r="F696" s="93"/>
    </row>
    <row r="697" spans="1:6" ht="12" customHeight="1" outlineLevel="1">
      <c r="A697" s="103"/>
      <c r="B697" s="103"/>
      <c r="C697" s="91"/>
      <c r="D697" s="85"/>
      <c r="E697" s="92"/>
      <c r="F697" s="93"/>
    </row>
    <row r="698" spans="1:6" ht="12" customHeight="1" outlineLevel="1">
      <c r="A698" s="83"/>
      <c r="B698" s="90"/>
      <c r="C698" s="91"/>
      <c r="D698" s="85"/>
      <c r="E698" s="92"/>
      <c r="F698" s="93"/>
    </row>
    <row r="699" spans="1:6" ht="12" customHeight="1" outlineLevel="1">
      <c r="A699" s="83"/>
      <c r="B699" s="90"/>
      <c r="C699" s="91"/>
      <c r="D699" s="85"/>
      <c r="E699" s="92"/>
      <c r="F699" s="93"/>
    </row>
    <row r="700" spans="1:6" ht="12" customHeight="1" outlineLevel="1">
      <c r="A700" s="83"/>
      <c r="B700" s="90"/>
      <c r="C700" s="91"/>
      <c r="D700" s="85"/>
      <c r="E700" s="112"/>
      <c r="F700" s="95"/>
    </row>
    <row r="701" spans="1:6" ht="12" customHeight="1" outlineLevel="1">
      <c r="A701" s="83"/>
      <c r="B701" s="90"/>
      <c r="C701" s="91"/>
      <c r="D701" s="85"/>
      <c r="E701" s="92"/>
      <c r="F701" s="93"/>
    </row>
    <row r="702" spans="1:6" ht="12" customHeight="1" outlineLevel="1">
      <c r="A702" s="106"/>
      <c r="B702" s="91"/>
      <c r="C702" s="91"/>
      <c r="E702" s="94"/>
      <c r="F702" s="93"/>
    </row>
    <row r="703" spans="1:6" ht="12" customHeight="1" outlineLevel="1">
      <c r="A703" s="83"/>
      <c r="B703" s="90"/>
      <c r="C703" s="91"/>
      <c r="E703" s="94"/>
      <c r="F703" s="93"/>
    </row>
    <row r="704" spans="1:6" ht="12" customHeight="1" outlineLevel="1">
      <c r="A704" s="83"/>
      <c r="B704" s="90"/>
      <c r="C704" s="91"/>
      <c r="D704" s="85"/>
      <c r="E704" s="92"/>
      <c r="F704" s="93"/>
    </row>
    <row r="705" spans="1:6" ht="12" customHeight="1" outlineLevel="1">
      <c r="A705" s="106"/>
      <c r="B705" s="91"/>
      <c r="C705" s="91"/>
      <c r="E705" s="94"/>
      <c r="F705" s="93"/>
    </row>
    <row r="706" spans="1:6" ht="12" customHeight="1" outlineLevel="1">
      <c r="A706" s="83"/>
      <c r="B706" s="90"/>
      <c r="C706" s="91"/>
      <c r="D706" s="85"/>
      <c r="E706" s="92"/>
      <c r="F706" s="93"/>
    </row>
    <row r="707" spans="1:6" ht="12" customHeight="1" outlineLevel="1">
      <c r="A707" s="83"/>
      <c r="B707" s="90"/>
      <c r="C707" s="91"/>
      <c r="D707" s="85"/>
      <c r="E707" s="92"/>
      <c r="F707" s="93"/>
    </row>
    <row r="708" spans="1:6" ht="12" customHeight="1" outlineLevel="1">
      <c r="A708" s="83"/>
      <c r="B708" s="103"/>
      <c r="C708" s="91"/>
      <c r="D708" s="85"/>
      <c r="E708" s="92"/>
      <c r="F708" s="93"/>
    </row>
    <row r="709" spans="1:6" ht="12" customHeight="1" outlineLevel="1">
      <c r="A709" s="83"/>
      <c r="B709" s="90"/>
      <c r="C709" s="91"/>
      <c r="D709" s="85"/>
      <c r="E709" s="92"/>
      <c r="F709" s="93"/>
    </row>
    <row r="710" spans="1:6" ht="12" customHeight="1" outlineLevel="1">
      <c r="A710" s="106"/>
      <c r="B710" s="91"/>
      <c r="C710" s="91"/>
      <c r="E710" s="94"/>
      <c r="F710" s="93"/>
    </row>
    <row r="711" spans="1:6" ht="12" customHeight="1" outlineLevel="1">
      <c r="A711" s="106"/>
      <c r="B711" s="103"/>
      <c r="C711" s="91"/>
      <c r="E711" s="94"/>
      <c r="F711" s="93"/>
    </row>
    <row r="712" spans="1:6" ht="12" customHeight="1" outlineLevel="1">
      <c r="A712" s="83"/>
      <c r="B712" s="90"/>
      <c r="C712" s="91"/>
      <c r="D712" s="85"/>
      <c r="E712" s="92"/>
      <c r="F712" s="93"/>
    </row>
    <row r="713" spans="1:6" ht="12" customHeight="1" outlineLevel="1">
      <c r="A713" s="83"/>
      <c r="B713" s="90"/>
      <c r="C713" s="91"/>
      <c r="D713" s="85"/>
      <c r="E713" s="92"/>
      <c r="F713" s="93"/>
    </row>
    <row r="714" spans="1:6" ht="12" customHeight="1" outlineLevel="1">
      <c r="A714" s="83"/>
      <c r="B714" s="90"/>
      <c r="C714" s="91"/>
      <c r="D714" s="85"/>
      <c r="E714" s="92"/>
      <c r="F714" s="93"/>
    </row>
    <row r="715" spans="1:6" ht="12" customHeight="1" outlineLevel="1">
      <c r="A715" s="83"/>
      <c r="B715" s="90"/>
      <c r="C715" s="91"/>
      <c r="D715" s="85"/>
      <c r="E715" s="92"/>
      <c r="F715" s="93"/>
    </row>
    <row r="716" spans="1:6" ht="12" customHeight="1" outlineLevel="1">
      <c r="A716" s="83"/>
      <c r="B716" s="90"/>
      <c r="C716" s="91"/>
      <c r="D716" s="85"/>
      <c r="E716" s="95"/>
      <c r="F716" s="95"/>
    </row>
    <row r="717" spans="1:6" ht="11.25" customHeight="1" outlineLevel="1">
      <c r="A717" s="83"/>
      <c r="B717" s="90"/>
      <c r="C717" s="91"/>
      <c r="D717" s="85"/>
      <c r="E717" s="94"/>
      <c r="F717" s="93"/>
    </row>
    <row r="718" spans="1:6" ht="11.25" customHeight="1" outlineLevel="1">
      <c r="A718" s="83"/>
      <c r="B718" s="90"/>
      <c r="C718" s="91"/>
      <c r="D718" s="85"/>
      <c r="E718" s="94"/>
      <c r="F718" s="93"/>
    </row>
    <row r="719" spans="1:6" ht="11.25" customHeight="1" outlineLevel="1">
      <c r="A719" s="83"/>
      <c r="B719" s="90"/>
      <c r="C719" s="91"/>
      <c r="D719" s="85"/>
      <c r="E719" s="112"/>
      <c r="F719" s="95"/>
    </row>
    <row r="720" spans="1:6" ht="11.25" customHeight="1" outlineLevel="1">
      <c r="A720" s="106"/>
      <c r="B720" s="103"/>
      <c r="C720" s="91"/>
      <c r="D720" s="85"/>
      <c r="E720" s="94"/>
      <c r="F720" s="93"/>
    </row>
    <row r="721" spans="1:6" ht="11.25" customHeight="1">
      <c r="A721" s="83"/>
      <c r="B721" s="90"/>
      <c r="C721" s="91"/>
      <c r="D721" s="85"/>
      <c r="E721" s="92"/>
      <c r="F721" s="93"/>
    </row>
    <row r="722" spans="1:6" ht="11.25" customHeight="1">
      <c r="A722" s="83"/>
      <c r="B722" s="90"/>
      <c r="C722" s="91"/>
      <c r="D722" s="85"/>
      <c r="E722" s="92"/>
      <c r="F722" s="93"/>
    </row>
    <row r="723" spans="1:6" ht="11.25" customHeight="1">
      <c r="A723" s="83"/>
      <c r="B723" s="90"/>
      <c r="C723" s="91"/>
      <c r="D723" s="85"/>
      <c r="E723" s="94"/>
      <c r="F723" s="93"/>
    </row>
    <row r="724" spans="1:6" ht="11.25" customHeight="1">
      <c r="A724" s="106"/>
      <c r="B724" s="103"/>
      <c r="C724" s="91"/>
      <c r="D724" s="85"/>
      <c r="E724" s="94"/>
      <c r="F724" s="93"/>
    </row>
    <row r="725" spans="1:6" ht="11.25" customHeight="1">
      <c r="A725" s="102"/>
      <c r="B725" s="103"/>
      <c r="C725" s="91"/>
      <c r="D725" s="85"/>
      <c r="E725" s="94"/>
      <c r="F725" s="93"/>
    </row>
    <row r="726" spans="1:6" ht="11.25" customHeight="1">
      <c r="A726" s="102"/>
      <c r="B726" s="103"/>
      <c r="C726" s="91"/>
      <c r="D726" s="85"/>
      <c r="E726" s="94"/>
      <c r="F726" s="93"/>
    </row>
    <row r="727" spans="1:6" ht="11.25" customHeight="1">
      <c r="A727" s="106"/>
      <c r="B727" s="91"/>
      <c r="C727" s="91"/>
      <c r="D727" s="94"/>
      <c r="E727" s="94"/>
      <c r="F727" s="93"/>
    </row>
    <row r="728" spans="1:6" ht="11.25" customHeight="1">
      <c r="A728" s="106"/>
      <c r="B728" s="91"/>
      <c r="C728" s="91"/>
      <c r="D728" s="94"/>
      <c r="E728" s="94"/>
      <c r="F728" s="93"/>
    </row>
    <row r="729" spans="1:6" ht="11.25" customHeight="1">
      <c r="A729" s="106"/>
      <c r="B729" s="91"/>
      <c r="C729" s="91"/>
      <c r="D729" s="94"/>
      <c r="E729" s="104"/>
      <c r="F729" s="97"/>
    </row>
    <row r="730" spans="1:6" ht="11.25" customHeight="1">
      <c r="A730" s="106"/>
      <c r="B730" s="91"/>
      <c r="C730" s="91"/>
      <c r="E730" s="94"/>
      <c r="F730" s="94"/>
    </row>
    <row r="731" ht="11.25" customHeight="1"/>
    <row r="732" spans="1:6" ht="12" customHeight="1" outlineLevel="1">
      <c r="A732" s="83"/>
      <c r="B732" s="91"/>
      <c r="C732" s="91"/>
      <c r="D732" s="85"/>
      <c r="E732" s="94"/>
      <c r="F732" s="93"/>
    </row>
    <row r="733" spans="1:6" ht="12" customHeight="1" outlineLevel="1">
      <c r="A733" s="83"/>
      <c r="B733" s="91"/>
      <c r="C733" s="91"/>
      <c r="D733" s="85"/>
      <c r="E733" s="92"/>
      <c r="F733" s="93"/>
    </row>
    <row r="734" spans="1:6" ht="12.75">
      <c r="A734" s="106"/>
      <c r="B734" s="91"/>
      <c r="C734" s="91"/>
      <c r="E734" s="92"/>
      <c r="F734" s="93"/>
    </row>
    <row r="735" spans="1:6" ht="12" customHeight="1" outlineLevel="1">
      <c r="A735" s="83"/>
      <c r="B735" s="91"/>
      <c r="C735" s="91"/>
      <c r="D735" s="85"/>
      <c r="E735" s="92"/>
      <c r="F735" s="93"/>
    </row>
    <row r="736" spans="1:6" ht="12" customHeight="1" outlineLevel="1">
      <c r="A736" s="83"/>
      <c r="B736" s="91"/>
      <c r="C736" s="91"/>
      <c r="D736" s="85"/>
      <c r="E736" s="92"/>
      <c r="F736" s="93"/>
    </row>
    <row r="737" spans="1:6" ht="12" customHeight="1" outlineLevel="1">
      <c r="A737" s="83"/>
      <c r="B737" s="91"/>
      <c r="C737" s="91"/>
      <c r="D737" s="85"/>
      <c r="E737" s="92"/>
      <c r="F737" s="93"/>
    </row>
    <row r="738" spans="1:6" ht="12" customHeight="1" outlineLevel="1">
      <c r="A738" s="83"/>
      <c r="B738" s="91"/>
      <c r="C738" s="91"/>
      <c r="D738" s="85"/>
      <c r="E738" s="94"/>
      <c r="F738" s="93"/>
    </row>
    <row r="739" spans="1:6" ht="12" customHeight="1" outlineLevel="1">
      <c r="A739" s="83"/>
      <c r="B739" s="91"/>
      <c r="C739" s="91"/>
      <c r="D739" s="85"/>
      <c r="E739" s="92"/>
      <c r="F739" s="93"/>
    </row>
    <row r="740" spans="1:6" ht="12" customHeight="1" outlineLevel="1">
      <c r="A740" s="83"/>
      <c r="B740" s="91"/>
      <c r="C740" s="91"/>
      <c r="D740" s="85"/>
      <c r="E740" s="92"/>
      <c r="F740" s="93"/>
    </row>
    <row r="741" spans="1:6" ht="12" customHeight="1" outlineLevel="1">
      <c r="A741" s="83"/>
      <c r="B741" s="91"/>
      <c r="C741" s="91"/>
      <c r="D741" s="85"/>
      <c r="E741" s="92"/>
      <c r="F741" s="93"/>
    </row>
    <row r="742" spans="1:6" ht="12" customHeight="1" outlineLevel="1">
      <c r="A742" s="83"/>
      <c r="B742" s="91"/>
      <c r="C742" s="91"/>
      <c r="D742" s="85"/>
      <c r="E742" s="92"/>
      <c r="F742" s="93"/>
    </row>
    <row r="743" spans="1:6" ht="12" customHeight="1" outlineLevel="1">
      <c r="A743" s="83"/>
      <c r="B743" s="91"/>
      <c r="C743" s="91"/>
      <c r="D743" s="85"/>
      <c r="E743" s="92"/>
      <c r="F743" s="93"/>
    </row>
    <row r="744" spans="1:6" ht="12" customHeight="1" outlineLevel="1">
      <c r="A744" s="83"/>
      <c r="B744" s="91"/>
      <c r="C744" s="91"/>
      <c r="D744" s="85"/>
      <c r="E744" s="92"/>
      <c r="F744" s="93"/>
    </row>
    <row r="745" spans="1:6" ht="12" customHeight="1" outlineLevel="1">
      <c r="A745" s="83"/>
      <c r="B745" s="91"/>
      <c r="C745" s="91"/>
      <c r="D745" s="85"/>
      <c r="E745" s="92"/>
      <c r="F745" s="93"/>
    </row>
    <row r="746" spans="2:6" ht="12.75">
      <c r="B746" s="91"/>
      <c r="C746" s="91"/>
      <c r="E746" s="94"/>
      <c r="F746" s="93"/>
    </row>
    <row r="747" spans="1:6" ht="12" customHeight="1" outlineLevel="1">
      <c r="A747" s="83"/>
      <c r="B747" s="91"/>
      <c r="C747" s="91"/>
      <c r="D747" s="85"/>
      <c r="E747" s="94"/>
      <c r="F747" s="93"/>
    </row>
    <row r="748" spans="1:6" ht="12" customHeight="1" outlineLevel="1">
      <c r="A748" s="83"/>
      <c r="B748" s="91"/>
      <c r="C748" s="91"/>
      <c r="D748" s="85"/>
      <c r="E748" s="92"/>
      <c r="F748" s="93"/>
    </row>
    <row r="749" spans="1:6" ht="12" customHeight="1" outlineLevel="1">
      <c r="A749" s="83"/>
      <c r="B749" s="91"/>
      <c r="C749" s="91"/>
      <c r="D749" s="85"/>
      <c r="E749" s="94"/>
      <c r="F749" s="93"/>
    </row>
    <row r="750" spans="1:6" ht="12" customHeight="1" outlineLevel="1">
      <c r="A750" s="83"/>
      <c r="B750" s="91"/>
      <c r="C750" s="91"/>
      <c r="D750" s="85"/>
      <c r="E750" s="94"/>
      <c r="F750" s="93"/>
    </row>
    <row r="751" spans="2:6" ht="12.75">
      <c r="B751" s="103"/>
      <c r="C751" s="91"/>
      <c r="E751" s="94"/>
      <c r="F751" s="93"/>
    </row>
    <row r="752" spans="1:6" ht="12" customHeight="1" outlineLevel="1">
      <c r="A752" s="83"/>
      <c r="B752" s="91"/>
      <c r="C752" s="91"/>
      <c r="D752" s="85"/>
      <c r="E752" s="92"/>
      <c r="F752" s="93"/>
    </row>
    <row r="753" spans="1:6" ht="12" customHeight="1" outlineLevel="1">
      <c r="A753" s="83"/>
      <c r="B753" s="91"/>
      <c r="C753" s="91"/>
      <c r="D753" s="85"/>
      <c r="E753" s="94"/>
      <c r="F753" s="93"/>
    </row>
    <row r="754" spans="1:6" ht="12.75">
      <c r="A754" s="105"/>
      <c r="B754" s="91"/>
      <c r="C754" s="91"/>
      <c r="E754" s="94"/>
      <c r="F754" s="93"/>
    </row>
    <row r="755" spans="2:6" ht="12.75">
      <c r="B755" s="103"/>
      <c r="C755" s="91"/>
      <c r="E755" s="94"/>
      <c r="F755" s="93"/>
    </row>
    <row r="756" spans="1:6" ht="12" customHeight="1" outlineLevel="1">
      <c r="A756" s="83"/>
      <c r="B756" s="91"/>
      <c r="C756" s="91"/>
      <c r="D756" s="85"/>
      <c r="E756" s="92"/>
      <c r="F756" s="93"/>
    </row>
    <row r="757" spans="1:6" ht="12.75">
      <c r="A757" s="106"/>
      <c r="B757" s="91"/>
      <c r="C757" s="91"/>
      <c r="E757" s="94"/>
      <c r="F757" s="93"/>
    </row>
    <row r="758" spans="2:6" ht="12.75">
      <c r="B758" s="103"/>
      <c r="C758" s="91"/>
      <c r="E758" s="94"/>
      <c r="F758" s="93"/>
    </row>
    <row r="759" spans="1:6" ht="12" customHeight="1" outlineLevel="1">
      <c r="A759" s="83"/>
      <c r="B759" s="91"/>
      <c r="C759" s="91"/>
      <c r="D759" s="85"/>
      <c r="E759" s="95"/>
      <c r="F759" s="95"/>
    </row>
    <row r="760" spans="2:6" ht="12.75">
      <c r="B760" s="103"/>
      <c r="C760" s="91"/>
      <c r="E760" s="112"/>
      <c r="F760" s="95"/>
    </row>
    <row r="761" spans="1:6" ht="12" customHeight="1" outlineLevel="1">
      <c r="A761" s="83"/>
      <c r="B761" s="91"/>
      <c r="C761" s="91"/>
      <c r="D761" s="85"/>
      <c r="E761" s="92"/>
      <c r="F761" s="93"/>
    </row>
    <row r="762" spans="1:6" ht="12" customHeight="1" outlineLevel="1">
      <c r="A762" s="83"/>
      <c r="B762" s="91"/>
      <c r="C762" s="91"/>
      <c r="D762" s="85"/>
      <c r="E762" s="92"/>
      <c r="F762" s="93"/>
    </row>
    <row r="763" spans="1:6" ht="12.75">
      <c r="A763" s="106"/>
      <c r="B763" s="91"/>
      <c r="C763" s="91"/>
      <c r="E763" s="94"/>
      <c r="F763" s="93"/>
    </row>
    <row r="764" spans="1:6" ht="12.75">
      <c r="A764" s="106"/>
      <c r="B764" s="91"/>
      <c r="C764" s="91"/>
      <c r="E764" s="94"/>
      <c r="F764" s="9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8" sqref="E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Bauwens</dc:creator>
  <cp:keywords/>
  <dc:description/>
  <cp:lastModifiedBy>ALBERT</cp:lastModifiedBy>
  <cp:lastPrinted>2019-05-11T16:22:22Z</cp:lastPrinted>
  <dcterms:created xsi:type="dcterms:W3CDTF">2009-05-09T18:42:21Z</dcterms:created>
  <dcterms:modified xsi:type="dcterms:W3CDTF">2019-05-13T08:50:15Z</dcterms:modified>
  <cp:category/>
  <cp:version/>
  <cp:contentType/>
  <cp:contentStatus/>
</cp:coreProperties>
</file>