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5°" sheetId="1" r:id="rId1"/>
  </sheets>
  <externalReferences>
    <externalReference r:id="rId2"/>
    <externalReference r:id="rId3"/>
  </externalReferences>
  <definedNames>
    <definedName name="LEDEN" localSheetId="0">#REF!</definedName>
    <definedName name="LEDEN">#REF!</definedName>
    <definedName name="SP_01">[2]Deelnemers!$F$6</definedName>
    <definedName name="SP_02">[2]Deelnemers!$F$7</definedName>
  </definedNames>
  <calcPr calcId="145621"/>
</workbook>
</file>

<file path=xl/calcChain.xml><?xml version="1.0" encoding="utf-8"?>
<calcChain xmlns="http://schemas.openxmlformats.org/spreadsheetml/2006/main">
  <c r="C12" i="1" l="1"/>
  <c r="L12" i="1"/>
  <c r="C13" i="1"/>
  <c r="R13" i="1"/>
  <c r="T13" i="1" s="1"/>
  <c r="W13" i="1" s="1"/>
  <c r="C14" i="1"/>
  <c r="R14" i="1"/>
  <c r="T14" i="1" s="1"/>
  <c r="W14" i="1" s="1"/>
  <c r="C15" i="1"/>
  <c r="R15" i="1"/>
  <c r="T15" i="1" s="1"/>
  <c r="W15" i="1" s="1"/>
  <c r="C16" i="1"/>
  <c r="R16" i="1"/>
  <c r="T16" i="1"/>
  <c r="W16" i="1"/>
  <c r="N17" i="1"/>
  <c r="O17" i="1"/>
  <c r="P17" i="1"/>
  <c r="R17" i="1" s="1"/>
  <c r="T17" i="1" s="1"/>
  <c r="V17" i="1"/>
  <c r="C19" i="1"/>
  <c r="L19" i="1"/>
  <c r="C20" i="1"/>
  <c r="R20" i="1"/>
  <c r="T20" i="1"/>
  <c r="W20" i="1"/>
  <c r="C21" i="1"/>
  <c r="R21" i="1"/>
  <c r="T21" i="1"/>
  <c r="W21" i="1"/>
  <c r="C22" i="1"/>
  <c r="R22" i="1"/>
  <c r="T22" i="1"/>
  <c r="W22" i="1"/>
  <c r="C23" i="1"/>
  <c r="R23" i="1"/>
  <c r="T23" i="1"/>
  <c r="W23" i="1"/>
  <c r="N24" i="1"/>
  <c r="O24" i="1"/>
  <c r="P24" i="1"/>
  <c r="R24" i="1"/>
  <c r="T24" i="1" s="1"/>
  <c r="W24" i="1" s="1"/>
  <c r="V24" i="1"/>
  <c r="C26" i="1"/>
  <c r="L26" i="1"/>
  <c r="C27" i="1"/>
  <c r="R27" i="1"/>
  <c r="T27" i="1"/>
  <c r="W27" i="1" s="1"/>
  <c r="C28" i="1"/>
  <c r="R28" i="1"/>
  <c r="T28" i="1"/>
  <c r="W28" i="1" s="1"/>
  <c r="C29" i="1"/>
  <c r="R29" i="1"/>
  <c r="T29" i="1"/>
  <c r="W29" i="1" s="1"/>
  <c r="C30" i="1"/>
  <c r="R30" i="1"/>
  <c r="T30" i="1"/>
  <c r="W30" i="1"/>
  <c r="N31" i="1"/>
  <c r="O31" i="1"/>
  <c r="P31" i="1"/>
  <c r="V31" i="1"/>
  <c r="C33" i="1"/>
  <c r="L33" i="1"/>
  <c r="C34" i="1"/>
  <c r="R34" i="1"/>
  <c r="T34" i="1" s="1"/>
  <c r="W34" i="1" s="1"/>
  <c r="C35" i="1"/>
  <c r="R35" i="1"/>
  <c r="T35" i="1" s="1"/>
  <c r="W35" i="1" s="1"/>
  <c r="C36" i="1"/>
  <c r="R36" i="1"/>
  <c r="T36" i="1" s="1"/>
  <c r="W36" i="1" s="1"/>
  <c r="C37" i="1"/>
  <c r="R37" i="1"/>
  <c r="T37" i="1"/>
  <c r="W37" i="1"/>
  <c r="N38" i="1"/>
  <c r="O38" i="1"/>
  <c r="P38" i="1"/>
  <c r="R38" i="1" s="1"/>
  <c r="V38" i="1"/>
  <c r="C42" i="1"/>
  <c r="W17" i="1" l="1"/>
  <c r="R31" i="1"/>
  <c r="T31" i="1" s="1"/>
  <c r="W31" i="1" s="1"/>
  <c r="T38" i="1"/>
  <c r="W38" i="1" s="1"/>
</calcChain>
</file>

<file path=xl/sharedStrings.xml><?xml version="1.0" encoding="utf-8"?>
<sst xmlns="http://schemas.openxmlformats.org/spreadsheetml/2006/main" count="102" uniqueCount="38">
  <si>
    <t>Wuytack Gunther</t>
  </si>
  <si>
    <t>EINDRESULTAAT</t>
  </si>
  <si>
    <t>a6</t>
  </si>
  <si>
    <t>a1</t>
  </si>
  <si>
    <t>a2</t>
  </si>
  <si>
    <t>a5</t>
  </si>
  <si>
    <t>a3</t>
  </si>
  <si>
    <t>a4</t>
  </si>
  <si>
    <t>a7</t>
  </si>
  <si>
    <t>rooster7</t>
  </si>
  <si>
    <t>rooster 6</t>
  </si>
  <si>
    <t>rooster 5</t>
  </si>
  <si>
    <t>rooster4</t>
  </si>
  <si>
    <t>Pl</t>
  </si>
  <si>
    <t>OPM</t>
  </si>
  <si>
    <t>HR</t>
  </si>
  <si>
    <t>GEM 2,30</t>
  </si>
  <si>
    <t>GEM 2,10</t>
  </si>
  <si>
    <t>Beurten</t>
  </si>
  <si>
    <t>BP</t>
  </si>
  <si>
    <t>WEDP</t>
  </si>
  <si>
    <t>CLUB</t>
  </si>
  <si>
    <t xml:space="preserve">NAAM </t>
  </si>
  <si>
    <t>NATID</t>
  </si>
  <si>
    <t>zaterdag, 24 februari 2018</t>
  </si>
  <si>
    <t xml:space="preserve">datum  : </t>
  </si>
  <si>
    <t>MAX</t>
  </si>
  <si>
    <t>MIN</t>
  </si>
  <si>
    <t>TSP</t>
  </si>
  <si>
    <t>K.BC GILDEVRIENDEN</t>
  </si>
  <si>
    <t xml:space="preserve">Inrichting : </t>
  </si>
  <si>
    <t xml:space="preserve">UITSLAG GEWESTFINALE  :  5°  KLASSE   vrijspel  KB </t>
  </si>
  <si>
    <t>2017 - 2018</t>
  </si>
  <si>
    <t>GEWEST  BEIDE  VLAANDEREN</t>
  </si>
  <si>
    <t>VZW - Zetel -  " Café Sport " - Martelarenplein, 13  -  3000 Leuven</t>
  </si>
  <si>
    <t xml:space="preserve">F E D E R A T I O N  R O Y A L E   B E L G E  DE  B I L L A R D </t>
  </si>
  <si>
    <t>-</t>
  </si>
  <si>
    <t xml:space="preserve">K O N I N K L I J K E   B E L G I S C H E    B I L J A R T B O N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</si>
</sst>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8">
    <xf numFmtId="0" fontId="0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77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/>
    <xf numFmtId="0" fontId="5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7" xfId="0" applyBorder="1"/>
    <xf numFmtId="2" fontId="0" fillId="3" borderId="18" xfId="0" quotePrefix="1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0" fillId="0" borderId="18" xfId="0" applyBorder="1"/>
    <xf numFmtId="0" fontId="0" fillId="3" borderId="18" xfId="0" applyFill="1" applyBorder="1" applyAlignment="1">
      <alignment horizontal="center"/>
    </xf>
    <xf numFmtId="0" fontId="6" fillId="0" borderId="18" xfId="0" applyFont="1" applyBorder="1"/>
    <xf numFmtId="0" fontId="3" fillId="0" borderId="18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0" fillId="3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0" fillId="0" borderId="21" xfId="0" applyBorder="1"/>
    <xf numFmtId="0" fontId="8" fillId="4" borderId="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left" vertical="center"/>
    </xf>
    <xf numFmtId="0" fontId="12" fillId="0" borderId="23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/>
  </cellXfs>
  <cellStyles count="18">
    <cellStyle name="Procent 2" xfId="1"/>
    <cellStyle name="Standaard" xfId="0" builtinId="0"/>
    <cellStyle name="Standaard 10" xfId="2"/>
    <cellStyle name="Standaard 11" xfId="3"/>
    <cellStyle name="Standaard 12" xfId="4"/>
    <cellStyle name="Standaard 2" xfId="5"/>
    <cellStyle name="Standaard 2 2" xfId="6"/>
    <cellStyle name="Standaard 3" xfId="7"/>
    <cellStyle name="Standaard 3 2" xfId="8"/>
    <cellStyle name="Standaard 3 3" xfId="9"/>
    <cellStyle name="Standaard 3 4" xfId="10"/>
    <cellStyle name="Standaard 3 5" xfId="11"/>
    <cellStyle name="Standaard 4" xfId="12"/>
    <cellStyle name="Standaard 5" xfId="13"/>
    <cellStyle name="Standaard 6" xfId="14"/>
    <cellStyle name="Standaard 7" xfId="15"/>
    <cellStyle name="Standaard 8" xfId="16"/>
    <cellStyle name="Standaard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VL-5&#176;%20VRIJSPEL%20KB-%20uitslag%20gwf%20in%20KGV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° ZF"/>
      <sheetName val="databank"/>
      <sheetName val="dataweb"/>
      <sheetName val="LEDEN"/>
    </sheetNames>
    <sheetDataSet>
      <sheetData sheetId="0"/>
      <sheetData sheetId="1"/>
      <sheetData sheetId="2"/>
      <sheetData sheetId="3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  <row r="733">
          <cell r="A733">
            <v>6966</v>
          </cell>
          <cell r="B733" t="str">
            <v>MESKENS Alain</v>
          </cell>
          <cell r="C733" t="str">
            <v>VILV BC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zoomScaleNormal="100" workbookViewId="0">
      <selection activeCell="P15" sqref="P15:Q15"/>
    </sheetView>
  </sheetViews>
  <sheetFormatPr defaultRowHeight="15" x14ac:dyDescent="0.25"/>
  <cols>
    <col min="1" max="1" width="1.5703125" customWidth="1"/>
    <col min="2" max="2" width="7" customWidth="1"/>
    <col min="3" max="11" width="3.42578125" customWidth="1"/>
    <col min="12" max="13" width="3.5703125" customWidth="1"/>
    <col min="14" max="14" width="6" customWidth="1"/>
    <col min="15" max="16" width="7" customWidth="1"/>
    <col min="17" max="17" width="3.42578125" hidden="1" customWidth="1"/>
    <col min="18" max="18" width="7" customWidth="1"/>
    <col min="19" max="19" width="3.7109375" hidden="1" customWidth="1"/>
    <col min="20" max="20" width="0.85546875" customWidth="1"/>
    <col min="21" max="23" width="7" customWidth="1"/>
    <col min="24" max="24" width="3.42578125" customWidth="1"/>
    <col min="25" max="25" width="0" hidden="1" customWidth="1"/>
    <col min="26" max="27" width="9.140625" hidden="1" customWidth="1"/>
    <col min="28" max="31" width="0" hidden="1" customWidth="1"/>
  </cols>
  <sheetData>
    <row r="1" spans="1:31" x14ac:dyDescent="0.25">
      <c r="A1" s="76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 t="s">
        <v>36</v>
      </c>
      <c r="N1" s="74" t="s">
        <v>35</v>
      </c>
      <c r="O1" s="74"/>
      <c r="P1" s="74"/>
      <c r="Q1" s="74"/>
      <c r="R1" s="74"/>
      <c r="S1" s="74"/>
      <c r="T1" s="74"/>
      <c r="U1" s="74"/>
      <c r="V1" s="74"/>
      <c r="W1" s="74"/>
      <c r="X1" s="61"/>
    </row>
    <row r="2" spans="1:31" x14ac:dyDescent="0.25">
      <c r="A2" s="66"/>
      <c r="B2" s="2"/>
      <c r="C2" s="2"/>
      <c r="D2" s="2"/>
      <c r="E2" s="2" t="s">
        <v>34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61"/>
    </row>
    <row r="3" spans="1:31" ht="27" customHeight="1" x14ac:dyDescent="0.55000000000000004">
      <c r="A3" s="66"/>
      <c r="B3" s="2"/>
      <c r="C3" s="2"/>
      <c r="D3" s="73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2"/>
      <c r="O3" s="2"/>
      <c r="P3" s="2"/>
      <c r="Q3" s="2"/>
      <c r="R3" s="2"/>
      <c r="S3" s="2"/>
      <c r="T3" s="2"/>
      <c r="U3" s="2"/>
      <c r="V3" s="2"/>
      <c r="W3" s="2"/>
      <c r="X3" s="61"/>
    </row>
    <row r="4" spans="1:31" ht="20.25" customHeight="1" x14ac:dyDescent="0.4">
      <c r="A4" s="66"/>
      <c r="B4" s="2"/>
      <c r="C4" s="71"/>
      <c r="D4" s="2"/>
      <c r="E4" s="2"/>
      <c r="F4" s="2"/>
      <c r="G4" s="2"/>
      <c r="H4" s="2"/>
      <c r="I4" s="2"/>
      <c r="J4" s="2"/>
      <c r="K4" s="70" t="s">
        <v>32</v>
      </c>
      <c r="L4" s="70"/>
      <c r="M4" s="70"/>
      <c r="N4" s="2"/>
      <c r="O4" s="2"/>
      <c r="P4" s="2"/>
      <c r="Q4" s="2"/>
      <c r="R4" s="2"/>
      <c r="S4" s="2"/>
      <c r="T4" s="2"/>
      <c r="U4" s="2"/>
      <c r="V4" s="2"/>
      <c r="W4" s="2"/>
      <c r="X4" s="61"/>
    </row>
    <row r="5" spans="1:31" ht="21" x14ac:dyDescent="0.35">
      <c r="A5" s="69" t="s">
        <v>31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7"/>
    </row>
    <row r="6" spans="1:31" ht="7.5" customHeight="1" x14ac:dyDescent="0.25">
      <c r="A6" s="6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1"/>
    </row>
    <row r="7" spans="1:31" ht="18.75" customHeight="1" x14ac:dyDescent="0.35">
      <c r="A7" s="66"/>
      <c r="B7" s="65" t="s">
        <v>30</v>
      </c>
      <c r="C7" s="2"/>
      <c r="D7" s="64" t="s">
        <v>29</v>
      </c>
      <c r="E7" s="2"/>
      <c r="F7" s="2"/>
      <c r="G7" s="2"/>
      <c r="H7" s="2"/>
      <c r="I7" s="2"/>
      <c r="J7" s="2"/>
      <c r="K7" s="2"/>
      <c r="L7" s="2"/>
      <c r="M7" s="2"/>
      <c r="N7" s="2"/>
      <c r="O7" s="62" t="s">
        <v>28</v>
      </c>
      <c r="R7" s="63"/>
      <c r="S7" s="2"/>
      <c r="T7" s="2"/>
      <c r="U7" s="2"/>
      <c r="V7" s="62" t="s">
        <v>27</v>
      </c>
      <c r="W7" s="62" t="s">
        <v>26</v>
      </c>
      <c r="X7" s="61"/>
    </row>
    <row r="8" spans="1:31" ht="19.5" thickBot="1" x14ac:dyDescent="0.35">
      <c r="A8" s="60"/>
      <c r="B8" s="59" t="s">
        <v>25</v>
      </c>
      <c r="C8" s="59"/>
      <c r="D8" s="58" t="s">
        <v>24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7">
        <v>70</v>
      </c>
      <c r="P8" s="56"/>
      <c r="Q8" s="56"/>
      <c r="R8" s="56"/>
      <c r="S8" s="56"/>
      <c r="T8" s="56"/>
      <c r="U8" s="56"/>
      <c r="V8" s="55">
        <v>2.8</v>
      </c>
      <c r="W8" s="54">
        <v>3.6</v>
      </c>
      <c r="X8" s="53"/>
    </row>
    <row r="9" spans="1:31" ht="12" customHeight="1" x14ac:dyDescent="0.25"/>
    <row r="10" spans="1:31" ht="18" customHeight="1" x14ac:dyDescent="0.25">
      <c r="B10" s="52" t="s">
        <v>23</v>
      </c>
      <c r="C10" s="51" t="s">
        <v>22</v>
      </c>
      <c r="D10" s="51"/>
      <c r="E10" s="51"/>
      <c r="F10" s="51"/>
      <c r="G10" s="51"/>
      <c r="H10" s="51"/>
      <c r="I10" s="51"/>
      <c r="J10" s="51"/>
      <c r="K10" s="51"/>
      <c r="L10" s="50" t="s">
        <v>21</v>
      </c>
      <c r="M10" s="49"/>
      <c r="N10" s="48" t="s">
        <v>20</v>
      </c>
      <c r="O10" s="48" t="s">
        <v>19</v>
      </c>
      <c r="P10" s="47" t="s">
        <v>18</v>
      </c>
      <c r="Q10" s="47"/>
      <c r="R10" s="47" t="s">
        <v>17</v>
      </c>
      <c r="S10" s="47"/>
      <c r="T10" s="46" t="s">
        <v>16</v>
      </c>
      <c r="U10" s="45"/>
      <c r="V10" s="44" t="s">
        <v>15</v>
      </c>
      <c r="W10" s="43" t="s">
        <v>14</v>
      </c>
      <c r="X10" s="42" t="s">
        <v>13</v>
      </c>
      <c r="AB10" t="s">
        <v>12</v>
      </c>
      <c r="AC10" t="s">
        <v>11</v>
      </c>
      <c r="AD10" t="s">
        <v>10</v>
      </c>
      <c r="AE10" t="s">
        <v>9</v>
      </c>
    </row>
    <row r="11" spans="1:31" ht="9.75" customHeight="1" x14ac:dyDescent="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1"/>
      <c r="O11" s="41"/>
      <c r="P11" s="41"/>
      <c r="Q11" s="41"/>
      <c r="R11" s="41"/>
      <c r="S11" s="41"/>
      <c r="T11" s="41"/>
      <c r="U11" s="41"/>
      <c r="V11" s="8"/>
      <c r="W11" s="31"/>
      <c r="X11" s="2"/>
    </row>
    <row r="12" spans="1:31" ht="18" customHeight="1" x14ac:dyDescent="0.3">
      <c r="A12">
        <v>70</v>
      </c>
      <c r="B12" s="36">
        <v>1102</v>
      </c>
      <c r="C12" s="33" t="str">
        <f>VLOOKUP(B12,[1]LEDEN!A:B,2,FALSE)</f>
        <v>CALLIAUW Ludovicus</v>
      </c>
      <c r="D12" s="35"/>
      <c r="E12" s="35"/>
      <c r="F12" s="35"/>
      <c r="G12" s="35"/>
      <c r="H12" s="35"/>
      <c r="I12" s="35"/>
      <c r="J12" s="35"/>
      <c r="K12" s="35"/>
      <c r="L12" s="34" t="str">
        <f>VLOOKUP(B12,[1]LEDEN!A:C,3,FALSE)</f>
        <v>OS</v>
      </c>
      <c r="M12" s="33"/>
      <c r="N12" s="32"/>
      <c r="O12" s="31"/>
      <c r="P12" s="2"/>
      <c r="Q12" s="2"/>
      <c r="R12" s="2"/>
      <c r="S12" s="2"/>
      <c r="T12" s="2"/>
      <c r="U12" s="2"/>
      <c r="V12" s="2"/>
      <c r="W12" s="2"/>
      <c r="X12" s="2"/>
    </row>
    <row r="13" spans="1:31" ht="18" customHeight="1" x14ac:dyDescent="0.25">
      <c r="B13" s="29">
        <v>8125</v>
      </c>
      <c r="C13" s="28" t="str">
        <f>VLOOKUP(B13,[1]LEDEN!A:B,2,FALSE)</f>
        <v>LANDRIEU Jan</v>
      </c>
      <c r="D13" s="28"/>
      <c r="E13" s="28"/>
      <c r="F13" s="28"/>
      <c r="G13" s="28"/>
      <c r="H13" s="28"/>
      <c r="I13" s="28"/>
      <c r="J13" s="28"/>
      <c r="K13" s="28"/>
      <c r="L13" s="27"/>
      <c r="M13" s="26"/>
      <c r="N13" s="22">
        <v>2</v>
      </c>
      <c r="O13" s="22">
        <v>70</v>
      </c>
      <c r="P13" s="25">
        <v>23</v>
      </c>
      <c r="Q13" s="24"/>
      <c r="R13" s="16">
        <f>IF(P13=0," ",TRUNC(O13/P13,2))</f>
        <v>3.04</v>
      </c>
      <c r="S13" s="15"/>
      <c r="T13" s="16">
        <f>IF(P13=0,"",R13/8*7)</f>
        <v>2.66</v>
      </c>
      <c r="U13" s="15"/>
      <c r="V13" s="23">
        <v>20</v>
      </c>
      <c r="W13" s="23" t="str">
        <f>IF(O13=0,"",IF(T13&gt;=AA27,"PR",IF(T13&lt;Z27,"OG","MG")))</f>
        <v>OG</v>
      </c>
      <c r="X13" s="11"/>
      <c r="Z13">
        <v>2.8</v>
      </c>
      <c r="AA13" s="10">
        <v>3.59</v>
      </c>
      <c r="AB13" s="30" t="s">
        <v>3</v>
      </c>
      <c r="AC13" s="30" t="s">
        <v>3</v>
      </c>
      <c r="AD13" s="30" t="s">
        <v>3</v>
      </c>
      <c r="AE13" s="30" t="s">
        <v>3</v>
      </c>
    </row>
    <row r="14" spans="1:31" ht="18" customHeight="1" x14ac:dyDescent="0.25">
      <c r="B14" s="22">
        <v>4872</v>
      </c>
      <c r="C14" s="21" t="str">
        <f>VLOOKUP(B14,[1]LEDEN!A:B,2,FALSE)</f>
        <v>VAN VOSSEL Danny</v>
      </c>
      <c r="D14" s="21"/>
      <c r="E14" s="21"/>
      <c r="F14" s="21"/>
      <c r="G14" s="21"/>
      <c r="H14" s="21"/>
      <c r="I14" s="21"/>
      <c r="J14" s="21"/>
      <c r="K14" s="21"/>
      <c r="L14" s="20"/>
      <c r="M14" s="19"/>
      <c r="N14" s="22">
        <v>2</v>
      </c>
      <c r="O14" s="22">
        <v>70</v>
      </c>
      <c r="P14" s="25">
        <v>10</v>
      </c>
      <c r="Q14" s="24"/>
      <c r="R14" s="16">
        <f>IF(P14=0," ",TRUNC(O14/P14,2))</f>
        <v>7</v>
      </c>
      <c r="S14" s="15"/>
      <c r="T14" s="16">
        <f>IF(P14=0,"",R14/8*7)</f>
        <v>6.125</v>
      </c>
      <c r="U14" s="15"/>
      <c r="V14" s="23">
        <v>14</v>
      </c>
      <c r="W14" s="23" t="str">
        <f>IF(O14=0,"",IF(T14&gt;=AA28,"PR",IF(T14&lt;Z28,"OG","MG")))</f>
        <v>PR</v>
      </c>
      <c r="X14" s="11"/>
      <c r="Z14">
        <v>2.8</v>
      </c>
      <c r="AA14" s="10">
        <v>3.59</v>
      </c>
      <c r="AB14" t="s">
        <v>7</v>
      </c>
      <c r="AC14" t="s">
        <v>4</v>
      </c>
      <c r="AD14" t="s">
        <v>2</v>
      </c>
      <c r="AE14" t="s">
        <v>7</v>
      </c>
    </row>
    <row r="15" spans="1:31" ht="18" customHeight="1" x14ac:dyDescent="0.25">
      <c r="B15" s="22">
        <v>8665</v>
      </c>
      <c r="C15" s="21" t="str">
        <f>VLOOKUP(B15,[1]LEDEN!A:B,2,FALSE)</f>
        <v>VAN DELSEN Edgard</v>
      </c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22">
        <v>2</v>
      </c>
      <c r="O15" s="22">
        <v>70</v>
      </c>
      <c r="P15" s="25">
        <v>17</v>
      </c>
      <c r="Q15" s="24"/>
      <c r="R15" s="16">
        <f>IF(P15=0," ",TRUNC(O15/P15,2))</f>
        <v>4.1100000000000003</v>
      </c>
      <c r="S15" s="15"/>
      <c r="T15" s="16">
        <f>IF(P15=0,"",R15/8*7)</f>
        <v>3.5962500000000004</v>
      </c>
      <c r="U15" s="15"/>
      <c r="V15" s="23">
        <v>14</v>
      </c>
      <c r="W15" s="23" t="str">
        <f>IF(O15=0,"",IF(T15&gt;=AA29,"PR",IF(T15&lt;Z29,"OG","MG")))</f>
        <v>PR</v>
      </c>
      <c r="X15" s="11"/>
      <c r="Z15">
        <v>2.8</v>
      </c>
      <c r="AA15" s="10">
        <v>3.59</v>
      </c>
      <c r="AC15" t="s">
        <v>5</v>
      </c>
      <c r="AD15" t="s">
        <v>6</v>
      </c>
      <c r="AE15" t="s">
        <v>8</v>
      </c>
    </row>
    <row r="16" spans="1:31" ht="18" hidden="1" customHeight="1" x14ac:dyDescent="0.25">
      <c r="B16" s="22"/>
      <c r="C16" s="21" t="e">
        <f>VLOOKUP(B16,[1]LEDEN!A:B,2,FALSE)</f>
        <v>#N/A</v>
      </c>
      <c r="D16" s="21"/>
      <c r="E16" s="21"/>
      <c r="F16" s="21"/>
      <c r="G16" s="21"/>
      <c r="H16" s="21"/>
      <c r="I16" s="21"/>
      <c r="J16" s="21"/>
      <c r="K16" s="21"/>
      <c r="L16" s="20"/>
      <c r="M16" s="19"/>
      <c r="N16" s="39"/>
      <c r="O16" s="39"/>
      <c r="P16" s="38"/>
      <c r="Q16" s="38"/>
      <c r="R16" s="16" t="str">
        <f>IF(P16=0," ",TRUNC(O16/P16,2))</f>
        <v xml:space="preserve"> </v>
      </c>
      <c r="S16" s="15"/>
      <c r="T16" s="14" t="str">
        <f>IF(P16=0,"",R16/8*7)</f>
        <v/>
      </c>
      <c r="U16" s="13"/>
      <c r="V16" s="37"/>
      <c r="W16" s="37" t="str">
        <f>IF(O16=0,"",IF(T16&gt;=AA30,"PR",IF(T16&lt;Z30,"OG","MG")))</f>
        <v/>
      </c>
      <c r="X16" s="11"/>
      <c r="Z16">
        <v>2.8</v>
      </c>
      <c r="AA16" s="10">
        <v>3.59</v>
      </c>
      <c r="AC16" t="s">
        <v>6</v>
      </c>
      <c r="AD16" t="s">
        <v>7</v>
      </c>
      <c r="AE16" t="s">
        <v>5</v>
      </c>
    </row>
    <row r="17" spans="1:31" ht="18" customHeight="1" x14ac:dyDescent="0.25">
      <c r="B17" s="9" t="s">
        <v>1</v>
      </c>
      <c r="C17" s="9"/>
      <c r="D17" s="9"/>
      <c r="E17" s="9"/>
      <c r="F17" s="9"/>
      <c r="G17" s="9"/>
      <c r="H17" s="9"/>
      <c r="I17" s="9"/>
      <c r="J17" s="9"/>
      <c r="K17" s="9"/>
      <c r="L17" s="8"/>
      <c r="M17" s="8"/>
      <c r="N17" s="3">
        <f>SUM(N13:N16)</f>
        <v>6</v>
      </c>
      <c r="O17" s="3">
        <f>SUM(O13:O16)</f>
        <v>210</v>
      </c>
      <c r="P17" s="7">
        <f>SUM(P13:Q16)</f>
        <v>50</v>
      </c>
      <c r="Q17" s="7"/>
      <c r="R17" s="6">
        <f>IF(P17=0," ",TRUNC(O17/P17,2))</f>
        <v>4.2</v>
      </c>
      <c r="S17" s="5"/>
      <c r="T17" s="6">
        <f>IF(P17=0,"",R17/8*7)</f>
        <v>3.6750000000000003</v>
      </c>
      <c r="U17" s="5"/>
      <c r="V17" s="3">
        <f>MAX(V13:V16)</f>
        <v>20</v>
      </c>
      <c r="W17" s="3" t="str">
        <f>IF(O17=0,"",IF(T17&gt;=AA31,"PR",IF(T17&lt;Z31,"OG","MG")))</f>
        <v>PR</v>
      </c>
      <c r="X17" s="3">
        <v>1</v>
      </c>
      <c r="Z17">
        <v>2.8</v>
      </c>
      <c r="AA17" s="40">
        <v>3.59</v>
      </c>
      <c r="AC17" t="s">
        <v>7</v>
      </c>
      <c r="AD17" t="s">
        <v>5</v>
      </c>
      <c r="AE17" t="s">
        <v>2</v>
      </c>
    </row>
    <row r="18" spans="1:31" ht="12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31" ht="18" customHeight="1" x14ac:dyDescent="0.3">
      <c r="A19">
        <v>70</v>
      </c>
      <c r="B19" s="36">
        <v>4872</v>
      </c>
      <c r="C19" s="33" t="str">
        <f>VLOOKUP(B19,[1]LEDEN!A:B,2,FALSE)</f>
        <v>VAN VOSSEL Danny</v>
      </c>
      <c r="D19" s="35"/>
      <c r="E19" s="35"/>
      <c r="F19" s="35"/>
      <c r="G19" s="35"/>
      <c r="H19" s="35"/>
      <c r="I19" s="35"/>
      <c r="J19" s="35"/>
      <c r="K19" s="35"/>
      <c r="L19" s="34" t="str">
        <f>VLOOKUP(B19,[1]LEDEN!A:C,3,FALSE)</f>
        <v>KGV</v>
      </c>
      <c r="M19" s="33"/>
      <c r="N19" s="32"/>
      <c r="O19" s="31"/>
      <c r="P19" s="2"/>
      <c r="Q19" s="2"/>
      <c r="R19" s="2"/>
      <c r="S19" s="2"/>
      <c r="T19" s="2"/>
      <c r="U19" s="2"/>
      <c r="V19" s="2"/>
      <c r="W19" s="2"/>
      <c r="X19" s="2"/>
      <c r="AB19" s="30" t="s">
        <v>4</v>
      </c>
      <c r="AC19" s="30" t="s">
        <v>4</v>
      </c>
      <c r="AD19" s="30" t="s">
        <v>4</v>
      </c>
      <c r="AE19" s="30" t="s">
        <v>4</v>
      </c>
    </row>
    <row r="20" spans="1:31" ht="18" customHeight="1" x14ac:dyDescent="0.25">
      <c r="B20" s="29">
        <v>8665</v>
      </c>
      <c r="C20" s="28" t="str">
        <f>VLOOKUP(B20,[1]LEDEN!A:B,2,FALSE)</f>
        <v>VAN DELSEN Edgard</v>
      </c>
      <c r="D20" s="28"/>
      <c r="E20" s="28"/>
      <c r="F20" s="28"/>
      <c r="G20" s="28"/>
      <c r="H20" s="28"/>
      <c r="I20" s="28"/>
      <c r="J20" s="28"/>
      <c r="K20" s="28"/>
      <c r="L20" s="27"/>
      <c r="M20" s="26"/>
      <c r="N20" s="22">
        <v>0</v>
      </c>
      <c r="O20" s="22">
        <v>65</v>
      </c>
      <c r="P20" s="25">
        <v>14</v>
      </c>
      <c r="Q20" s="24"/>
      <c r="R20" s="16">
        <f>IF(P20=0," ",TRUNC(O20/P20,2))</f>
        <v>4.6399999999999997</v>
      </c>
      <c r="S20" s="15"/>
      <c r="T20" s="16">
        <f>IF(P20=0,"",R20/8*7)</f>
        <v>4.0599999999999996</v>
      </c>
      <c r="U20" s="15"/>
      <c r="V20" s="23">
        <v>12</v>
      </c>
      <c r="W20" s="23" t="str">
        <f>IF(O20=0,"",IF(T20&gt;=AA13,"PR",IF(T20&lt;Z13,"OG","MG")))</f>
        <v>PR</v>
      </c>
      <c r="X20" s="11"/>
      <c r="Z20">
        <v>2.8</v>
      </c>
      <c r="AA20" s="10">
        <v>3.59</v>
      </c>
      <c r="AB20" t="s">
        <v>6</v>
      </c>
      <c r="AC20" t="s">
        <v>3</v>
      </c>
      <c r="AD20" t="s">
        <v>2</v>
      </c>
      <c r="AE20" t="s">
        <v>5</v>
      </c>
    </row>
    <row r="21" spans="1:31" ht="18" customHeight="1" x14ac:dyDescent="0.25">
      <c r="B21" s="22">
        <v>1102</v>
      </c>
      <c r="C21" s="21" t="str">
        <f>VLOOKUP(B21,[1]LEDEN!A:B,2,FALSE)</f>
        <v>CALLIAUW Ludovicus</v>
      </c>
      <c r="D21" s="21"/>
      <c r="E21" s="21"/>
      <c r="F21" s="21"/>
      <c r="G21" s="21"/>
      <c r="H21" s="21"/>
      <c r="I21" s="21"/>
      <c r="J21" s="21"/>
      <c r="K21" s="21"/>
      <c r="L21" s="20"/>
      <c r="M21" s="19"/>
      <c r="N21" s="22">
        <v>0</v>
      </c>
      <c r="O21" s="22">
        <v>47</v>
      </c>
      <c r="P21" s="25">
        <v>10</v>
      </c>
      <c r="Q21" s="24"/>
      <c r="R21" s="16">
        <f>IF(P21=0," ",TRUNC(O21/P21,2))</f>
        <v>4.7</v>
      </c>
      <c r="S21" s="15"/>
      <c r="T21" s="16">
        <f>IF(P21=0,"",R21/8*7)</f>
        <v>4.1124999999999998</v>
      </c>
      <c r="U21" s="15"/>
      <c r="V21" s="23">
        <v>20</v>
      </c>
      <c r="W21" s="23" t="str">
        <f>IF(O21=0,"",IF(T21&gt;=AA14,"PR",IF(T21&lt;Z14,"OG","MG")))</f>
        <v>PR</v>
      </c>
      <c r="X21" s="11"/>
      <c r="Z21">
        <v>2.8</v>
      </c>
      <c r="AA21" s="10">
        <v>3.59</v>
      </c>
      <c r="AC21" t="s">
        <v>7</v>
      </c>
      <c r="AD21" t="s">
        <v>7</v>
      </c>
      <c r="AE21" t="s">
        <v>8</v>
      </c>
    </row>
    <row r="22" spans="1:31" ht="18" customHeight="1" x14ac:dyDescent="0.25">
      <c r="B22" s="22">
        <v>8125</v>
      </c>
      <c r="C22" s="21" t="str">
        <f>VLOOKUP(B22,[1]LEDEN!A:B,2,FALSE)</f>
        <v>LANDRIEU Jan</v>
      </c>
      <c r="D22" s="21"/>
      <c r="E22" s="21"/>
      <c r="F22" s="21"/>
      <c r="G22" s="21"/>
      <c r="H22" s="21"/>
      <c r="I22" s="21"/>
      <c r="J22" s="21"/>
      <c r="K22" s="21"/>
      <c r="L22" s="20"/>
      <c r="M22" s="19"/>
      <c r="N22" s="22">
        <v>2</v>
      </c>
      <c r="O22" s="22">
        <v>70</v>
      </c>
      <c r="P22" s="25">
        <v>22</v>
      </c>
      <c r="Q22" s="24"/>
      <c r="R22" s="16">
        <f>IF(P22=0," ",TRUNC(O22/P22,2))</f>
        <v>3.18</v>
      </c>
      <c r="S22" s="15"/>
      <c r="T22" s="16">
        <f>IF(P22=0,"",R22/8*7)</f>
        <v>2.7825000000000002</v>
      </c>
      <c r="U22" s="15"/>
      <c r="V22" s="23">
        <v>13</v>
      </c>
      <c r="W22" s="23" t="str">
        <f>IF(O22=0,"",IF(T22&gt;=AA15,"PR",IF(T22&lt;Z15,"OG","MG")))</f>
        <v>OG</v>
      </c>
      <c r="X22" s="11"/>
      <c r="Z22">
        <v>2.8</v>
      </c>
      <c r="AA22" s="10">
        <v>3.59</v>
      </c>
      <c r="AC22" t="s">
        <v>5</v>
      </c>
      <c r="AD22" t="s">
        <v>5</v>
      </c>
      <c r="AE22" t="s">
        <v>7</v>
      </c>
    </row>
    <row r="23" spans="1:31" ht="18" hidden="1" customHeight="1" x14ac:dyDescent="0.25">
      <c r="B23" s="22"/>
      <c r="C23" s="21" t="e">
        <f>VLOOKUP(B23,[1]LEDEN!A:B,2,FALSE)</f>
        <v>#N/A</v>
      </c>
      <c r="D23" s="21"/>
      <c r="E23" s="21"/>
      <c r="F23" s="21"/>
      <c r="G23" s="21"/>
      <c r="H23" s="21"/>
      <c r="I23" s="21"/>
      <c r="J23" s="21"/>
      <c r="K23" s="21"/>
      <c r="L23" s="20"/>
      <c r="M23" s="19"/>
      <c r="N23" s="39"/>
      <c r="O23" s="39"/>
      <c r="P23" s="38"/>
      <c r="Q23" s="38"/>
      <c r="R23" s="16" t="str">
        <f>IF(P23=0," ",TRUNC(O23/P23,2))</f>
        <v xml:space="preserve"> </v>
      </c>
      <c r="S23" s="15"/>
      <c r="T23" s="14" t="str">
        <f>IF(P23=0,"",R23/8*7)</f>
        <v/>
      </c>
      <c r="U23" s="13"/>
      <c r="V23" s="37"/>
      <c r="W23" s="37" t="str">
        <f>IF(O23=0,"",IF(T23&gt;=AA16,"PR",IF(T23&lt;Z16,"OG","MG")))</f>
        <v/>
      </c>
      <c r="X23" s="11"/>
      <c r="Z23">
        <v>2.8</v>
      </c>
      <c r="AA23" s="10">
        <v>3.59</v>
      </c>
      <c r="AC23" t="s">
        <v>6</v>
      </c>
      <c r="AD23" t="s">
        <v>6</v>
      </c>
      <c r="AE23" t="s">
        <v>2</v>
      </c>
    </row>
    <row r="24" spans="1:31" ht="18" customHeight="1" x14ac:dyDescent="0.25">
      <c r="B24" s="9" t="s">
        <v>1</v>
      </c>
      <c r="C24" s="9"/>
      <c r="D24" s="9"/>
      <c r="E24" s="9"/>
      <c r="F24" s="9"/>
      <c r="G24" s="9"/>
      <c r="H24" s="9"/>
      <c r="I24" s="9"/>
      <c r="J24" s="9"/>
      <c r="K24" s="9"/>
      <c r="L24" s="8"/>
      <c r="M24" s="8"/>
      <c r="N24" s="3">
        <f>SUM(N20:N23)</f>
        <v>2</v>
      </c>
      <c r="O24" s="3">
        <f>SUM(O20:O23)</f>
        <v>182</v>
      </c>
      <c r="P24" s="7">
        <f>SUM(P20:Q23)</f>
        <v>46</v>
      </c>
      <c r="Q24" s="7"/>
      <c r="R24" s="6">
        <f>IF(P24=0," ",TRUNC(O24/P24,2))</f>
        <v>3.95</v>
      </c>
      <c r="S24" s="5"/>
      <c r="T24" s="6">
        <f>IF(P24=0,"",R24/8*7)</f>
        <v>3.4562500000000003</v>
      </c>
      <c r="U24" s="5"/>
      <c r="V24" s="3">
        <f>MAX(V20:V23)</f>
        <v>20</v>
      </c>
      <c r="W24" s="3" t="str">
        <f>IF(O24=0,"",IF(T24&gt;=AA17,"PR",IF(T24&lt;Z17,"OG","MG")))</f>
        <v>MG</v>
      </c>
      <c r="X24" s="3">
        <v>2</v>
      </c>
      <c r="Z24">
        <v>2.8</v>
      </c>
      <c r="AA24">
        <v>3.59</v>
      </c>
    </row>
    <row r="25" spans="1:31" ht="12.75" customHeight="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1" ht="18" customHeight="1" x14ac:dyDescent="0.3">
      <c r="A26">
        <v>70</v>
      </c>
      <c r="B26" s="36">
        <v>8665</v>
      </c>
      <c r="C26" s="33" t="str">
        <f>VLOOKUP(B26,[1]LEDEN!A:B,2,FALSE)</f>
        <v>VAN DELSEN Edgard</v>
      </c>
      <c r="D26" s="35"/>
      <c r="E26" s="35"/>
      <c r="F26" s="35"/>
      <c r="G26" s="35"/>
      <c r="H26" s="35"/>
      <c r="I26" s="35"/>
      <c r="J26" s="35"/>
      <c r="K26" s="35"/>
      <c r="L26" s="34" t="str">
        <f>VLOOKUP(B26,[1]LEDEN!A:C,3,FALSE)</f>
        <v>K.ME</v>
      </c>
      <c r="M26" s="33"/>
      <c r="N26" s="32"/>
      <c r="O26" s="31"/>
      <c r="P26" s="2"/>
      <c r="Q26" s="2"/>
      <c r="R26" s="2"/>
      <c r="S26" s="2"/>
      <c r="T26" s="2"/>
      <c r="U26" s="2"/>
      <c r="V26" s="2"/>
      <c r="W26" s="2"/>
      <c r="X26" s="2"/>
      <c r="AB26" s="30" t="s">
        <v>6</v>
      </c>
      <c r="AC26" s="30" t="s">
        <v>6</v>
      </c>
      <c r="AD26" s="30" t="s">
        <v>6</v>
      </c>
      <c r="AE26" s="30" t="s">
        <v>6</v>
      </c>
    </row>
    <row r="27" spans="1:31" ht="18" customHeight="1" x14ac:dyDescent="0.25">
      <c r="B27" s="29">
        <v>4872</v>
      </c>
      <c r="C27" s="28" t="str">
        <f>VLOOKUP(B27,[1]LEDEN!A:B,2,FALSE)</f>
        <v>VAN VOSSEL Danny</v>
      </c>
      <c r="D27" s="28"/>
      <c r="E27" s="28"/>
      <c r="F27" s="28"/>
      <c r="G27" s="28"/>
      <c r="H27" s="28"/>
      <c r="I27" s="28"/>
      <c r="J27" s="28"/>
      <c r="K27" s="28"/>
      <c r="L27" s="27"/>
      <c r="M27" s="26"/>
      <c r="N27" s="22">
        <v>2</v>
      </c>
      <c r="O27" s="22">
        <v>70</v>
      </c>
      <c r="P27" s="25">
        <v>14</v>
      </c>
      <c r="Q27" s="24"/>
      <c r="R27" s="16">
        <f>IF(P27=0," ",TRUNC(O27/P27,2))</f>
        <v>5</v>
      </c>
      <c r="S27" s="15"/>
      <c r="T27" s="16">
        <f>IF(P27=0,"",R27/8*7)</f>
        <v>4.375</v>
      </c>
      <c r="U27" s="15"/>
      <c r="V27" s="23">
        <v>22</v>
      </c>
      <c r="W27" s="23" t="str">
        <f>IF(O27=0,"",IF(T27&gt;=AA34,"PR",IF(T27&lt;Z34,"OG","MG")))</f>
        <v>PR</v>
      </c>
      <c r="X27" s="11"/>
      <c r="Z27">
        <v>2.8</v>
      </c>
      <c r="AA27" s="10">
        <v>3.59</v>
      </c>
      <c r="AB27" t="s">
        <v>4</v>
      </c>
      <c r="AC27" t="s">
        <v>7</v>
      </c>
      <c r="AD27" t="s">
        <v>5</v>
      </c>
      <c r="AE27" t="s">
        <v>7</v>
      </c>
    </row>
    <row r="28" spans="1:31" ht="18" customHeight="1" x14ac:dyDescent="0.25">
      <c r="B28" s="22">
        <v>8125</v>
      </c>
      <c r="C28" s="21" t="str">
        <f>VLOOKUP(B28,[1]LEDEN!A:B,2,FALSE)</f>
        <v>LANDRIEU Jan</v>
      </c>
      <c r="D28" s="21"/>
      <c r="E28" s="21"/>
      <c r="F28" s="21"/>
      <c r="G28" s="21"/>
      <c r="H28" s="21"/>
      <c r="I28" s="21"/>
      <c r="J28" s="21"/>
      <c r="K28" s="21"/>
      <c r="L28" s="20"/>
      <c r="M28" s="19"/>
      <c r="N28" s="22">
        <v>0</v>
      </c>
      <c r="O28" s="22">
        <v>52</v>
      </c>
      <c r="P28" s="25">
        <v>21</v>
      </c>
      <c r="Q28" s="24"/>
      <c r="R28" s="16">
        <f>IF(P28=0," ",TRUNC(O28/P28,2))</f>
        <v>2.4700000000000002</v>
      </c>
      <c r="S28" s="15"/>
      <c r="T28" s="16">
        <f>IF(P28=0,"",R28/8*7)</f>
        <v>2.1612500000000003</v>
      </c>
      <c r="U28" s="15"/>
      <c r="V28" s="23">
        <v>12</v>
      </c>
      <c r="W28" s="23" t="str">
        <f>IF(O28=0,"",IF(T28&gt;=AA35,"PR",IF(T28&lt;Z35,"OG","MG")))</f>
        <v>OG</v>
      </c>
      <c r="X28" s="11"/>
      <c r="Z28">
        <v>2.8</v>
      </c>
      <c r="AA28" s="10">
        <v>3.59</v>
      </c>
      <c r="AC28" t="s">
        <v>5</v>
      </c>
      <c r="AD28" t="s">
        <v>3</v>
      </c>
      <c r="AE28" t="s">
        <v>2</v>
      </c>
    </row>
    <row r="29" spans="1:31" ht="18" customHeight="1" x14ac:dyDescent="0.25">
      <c r="B29" s="22">
        <v>1102</v>
      </c>
      <c r="C29" s="21" t="str">
        <f>VLOOKUP(B29,[1]LEDEN!A:B,2,FALSE)</f>
        <v>CALLIAUW Ludovicus</v>
      </c>
      <c r="D29" s="21"/>
      <c r="E29" s="21"/>
      <c r="F29" s="21"/>
      <c r="G29" s="21"/>
      <c r="H29" s="21"/>
      <c r="I29" s="21"/>
      <c r="J29" s="21"/>
      <c r="K29" s="21"/>
      <c r="L29" s="20"/>
      <c r="M29" s="19"/>
      <c r="N29" s="22">
        <v>0</v>
      </c>
      <c r="O29" s="22">
        <v>44</v>
      </c>
      <c r="P29" s="25">
        <v>17</v>
      </c>
      <c r="Q29" s="24"/>
      <c r="R29" s="16">
        <f>IF(P29=0," ",TRUNC(O29/P29,2))</f>
        <v>2.58</v>
      </c>
      <c r="S29" s="15"/>
      <c r="T29" s="16">
        <f>IF(P29=0,"",R29/8*7)</f>
        <v>2.2575000000000003</v>
      </c>
      <c r="U29" s="15"/>
      <c r="V29" s="23">
        <v>10</v>
      </c>
      <c r="W29" s="23" t="str">
        <f>IF(O29=0,"",IF(T29&gt;=AA36,"PR",IF(T29&lt;Z36,"OG","MG")))</f>
        <v>OG</v>
      </c>
      <c r="X29" s="11"/>
      <c r="Z29">
        <v>2.8</v>
      </c>
      <c r="AA29" s="10">
        <v>3.59</v>
      </c>
      <c r="AC29" t="s">
        <v>3</v>
      </c>
      <c r="AD29" t="s">
        <v>2</v>
      </c>
      <c r="AE29" t="s">
        <v>8</v>
      </c>
    </row>
    <row r="30" spans="1:31" ht="18" hidden="1" customHeight="1" x14ac:dyDescent="0.25">
      <c r="B30" s="22"/>
      <c r="C30" s="21" t="e">
        <f>VLOOKUP(B30,[1]LEDEN!A:B,2,FALSE)</f>
        <v>#N/A</v>
      </c>
      <c r="D30" s="21"/>
      <c r="E30" s="21"/>
      <c r="F30" s="21"/>
      <c r="G30" s="21"/>
      <c r="H30" s="21"/>
      <c r="I30" s="21"/>
      <c r="J30" s="21"/>
      <c r="K30" s="21"/>
      <c r="L30" s="20"/>
      <c r="M30" s="19"/>
      <c r="N30" s="39"/>
      <c r="O30" s="39"/>
      <c r="P30" s="38"/>
      <c r="Q30" s="38"/>
      <c r="R30" s="16" t="str">
        <f>IF(P30=0," ",TRUNC(O30/P30,2))</f>
        <v xml:space="preserve"> </v>
      </c>
      <c r="S30" s="15"/>
      <c r="T30" s="14" t="str">
        <f>IF(P30=0,"",R30/8*7)</f>
        <v/>
      </c>
      <c r="U30" s="13"/>
      <c r="V30" s="37"/>
      <c r="W30" s="37" t="str">
        <f>IF(O30=0,"",IF(T30&gt;=AA37,"PR",IF(T30&lt;Z37,"OG","MG")))</f>
        <v/>
      </c>
      <c r="X30" s="11"/>
      <c r="Z30">
        <v>2.8</v>
      </c>
      <c r="AA30" s="10">
        <v>3.59</v>
      </c>
      <c r="AC30" t="s">
        <v>4</v>
      </c>
      <c r="AD30" t="s">
        <v>4</v>
      </c>
      <c r="AE30" t="s">
        <v>5</v>
      </c>
    </row>
    <row r="31" spans="1:31" ht="18" customHeight="1" x14ac:dyDescent="0.25">
      <c r="B31" s="9" t="s">
        <v>1</v>
      </c>
      <c r="C31" s="9"/>
      <c r="D31" s="9"/>
      <c r="E31" s="9"/>
      <c r="F31" s="9"/>
      <c r="G31" s="9"/>
      <c r="H31" s="9"/>
      <c r="I31" s="9"/>
      <c r="J31" s="9"/>
      <c r="K31" s="9"/>
      <c r="L31" s="8"/>
      <c r="M31" s="8"/>
      <c r="N31" s="3">
        <f>SUM(N27:N30)</f>
        <v>2</v>
      </c>
      <c r="O31" s="3">
        <f>SUM(O27:O30)</f>
        <v>166</v>
      </c>
      <c r="P31" s="7">
        <f>SUM(P27:Q30)</f>
        <v>52</v>
      </c>
      <c r="Q31" s="7"/>
      <c r="R31" s="6">
        <f>IF(P31=0," ",TRUNC(O31/P31,2))</f>
        <v>3.19</v>
      </c>
      <c r="S31" s="5"/>
      <c r="T31" s="6">
        <f>IF(P31=0,"",R31/8*7)</f>
        <v>2.7912499999999998</v>
      </c>
      <c r="U31" s="5"/>
      <c r="V31" s="3">
        <f>MAX(V27:V30)</f>
        <v>22</v>
      </c>
      <c r="W31" s="3" t="str">
        <f>IF(O31=0,"",IF(T31&gt;=AA38,"PR",IF(T31&lt;Z38,"OG","MG")))</f>
        <v>OG</v>
      </c>
      <c r="X31" s="3">
        <v>3</v>
      </c>
      <c r="Z31">
        <v>2.8</v>
      </c>
      <c r="AA31">
        <v>3.59</v>
      </c>
    </row>
    <row r="32" spans="1:31" ht="12" customHeigh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1" ht="18" customHeight="1" x14ac:dyDescent="0.3">
      <c r="A33">
        <v>70</v>
      </c>
      <c r="B33" s="36">
        <v>8125</v>
      </c>
      <c r="C33" s="33" t="str">
        <f>VLOOKUP(B33,[1]LEDEN!A:B,2,FALSE)</f>
        <v>LANDRIEU Jan</v>
      </c>
      <c r="D33" s="35"/>
      <c r="E33" s="35"/>
      <c r="F33" s="35"/>
      <c r="G33" s="35"/>
      <c r="H33" s="35"/>
      <c r="I33" s="35"/>
      <c r="J33" s="35"/>
      <c r="K33" s="35"/>
      <c r="L33" s="34" t="str">
        <f>VLOOKUP(B33,[1]LEDEN!A:C,3,FALSE)</f>
        <v>UN</v>
      </c>
      <c r="M33" s="33"/>
      <c r="N33" s="32"/>
      <c r="O33" s="31"/>
      <c r="P33" s="2"/>
      <c r="Q33" s="2"/>
      <c r="R33" s="2"/>
      <c r="S33" s="2"/>
      <c r="T33" s="2"/>
      <c r="U33" s="2"/>
      <c r="V33" s="2"/>
      <c r="W33" s="2"/>
      <c r="X33" s="2"/>
      <c r="AB33" s="30" t="s">
        <v>7</v>
      </c>
      <c r="AC33" s="30" t="s">
        <v>7</v>
      </c>
      <c r="AD33" s="30" t="s">
        <v>7</v>
      </c>
      <c r="AE33" s="30" t="s">
        <v>7</v>
      </c>
    </row>
    <row r="34" spans="1:31" ht="18" customHeight="1" x14ac:dyDescent="0.25">
      <c r="B34" s="29">
        <v>1102</v>
      </c>
      <c r="C34" s="28" t="str">
        <f>VLOOKUP(B34,[1]LEDEN!A:B,2,FALSE)</f>
        <v>CALLIAUW Ludovicus</v>
      </c>
      <c r="D34" s="28"/>
      <c r="E34" s="28"/>
      <c r="F34" s="28"/>
      <c r="G34" s="28"/>
      <c r="H34" s="28"/>
      <c r="I34" s="28"/>
      <c r="J34" s="28"/>
      <c r="K34" s="28"/>
      <c r="L34" s="27"/>
      <c r="M34" s="26"/>
      <c r="N34" s="23">
        <v>0</v>
      </c>
      <c r="O34" s="23">
        <v>64</v>
      </c>
      <c r="P34" s="25">
        <v>23</v>
      </c>
      <c r="Q34" s="24"/>
      <c r="R34" s="16">
        <f>IF(P34=0," ",TRUNC(O34/P34,2))</f>
        <v>2.78</v>
      </c>
      <c r="S34" s="15"/>
      <c r="T34" s="16">
        <f>IF(P34=0,"",R34/8*7)</f>
        <v>2.4324999999999997</v>
      </c>
      <c r="U34" s="15"/>
      <c r="V34" s="23">
        <v>14</v>
      </c>
      <c r="W34" s="23" t="str">
        <f>IF(O34=0,"",IF(T34&gt;=AA20,"PR",IF(T34&lt;Z20,"OG","MG")))</f>
        <v>OG</v>
      </c>
      <c r="X34" s="11"/>
      <c r="Z34">
        <v>2.8</v>
      </c>
      <c r="AA34" s="10">
        <v>3.59</v>
      </c>
      <c r="AB34" t="s">
        <v>3</v>
      </c>
      <c r="AC34" t="s">
        <v>6</v>
      </c>
      <c r="AD34" t="s">
        <v>5</v>
      </c>
      <c r="AE34" t="s">
        <v>3</v>
      </c>
    </row>
    <row r="35" spans="1:31" ht="18" customHeight="1" x14ac:dyDescent="0.25">
      <c r="B35" s="22">
        <v>8665</v>
      </c>
      <c r="C35" s="21" t="str">
        <f>VLOOKUP(B35,[1]LEDEN!A:B,2,FALSE)</f>
        <v>VAN DELSEN Edgard</v>
      </c>
      <c r="D35" s="21"/>
      <c r="E35" s="21"/>
      <c r="F35" s="21"/>
      <c r="G35" s="21"/>
      <c r="H35" s="21"/>
      <c r="I35" s="21"/>
      <c r="J35" s="21"/>
      <c r="K35" s="21"/>
      <c r="L35" s="20"/>
      <c r="M35" s="19"/>
      <c r="N35" s="23">
        <v>2</v>
      </c>
      <c r="O35" s="23">
        <v>70</v>
      </c>
      <c r="P35" s="25">
        <v>21</v>
      </c>
      <c r="Q35" s="24"/>
      <c r="R35" s="16">
        <f>IF(P35=0," ",TRUNC(O35/P35,2))</f>
        <v>3.33</v>
      </c>
      <c r="S35" s="15"/>
      <c r="T35" s="16">
        <f>IF(P35=0,"",R35/8*7)</f>
        <v>2.9137500000000003</v>
      </c>
      <c r="U35" s="15"/>
      <c r="V35" s="23">
        <v>16</v>
      </c>
      <c r="W35" s="23" t="str">
        <f>IF(O35=0,"",IF(T35&gt;=AA21,"PR",IF(T35&lt;Z21,"OG","MG")))</f>
        <v>MG</v>
      </c>
      <c r="X35" s="11"/>
      <c r="Z35">
        <v>2.8</v>
      </c>
      <c r="AA35" s="10">
        <v>3.59</v>
      </c>
      <c r="AC35" t="s">
        <v>4</v>
      </c>
      <c r="AD35" t="s">
        <v>4</v>
      </c>
      <c r="AE35" t="s">
        <v>6</v>
      </c>
    </row>
    <row r="36" spans="1:31" ht="18" customHeight="1" x14ac:dyDescent="0.25">
      <c r="B36" s="22">
        <v>4872</v>
      </c>
      <c r="C36" s="21" t="str">
        <f>VLOOKUP(B36,[1]LEDEN!A:B,2,FALSE)</f>
        <v>VAN VOSSEL Danny</v>
      </c>
      <c r="D36" s="21"/>
      <c r="E36" s="21"/>
      <c r="F36" s="21"/>
      <c r="G36" s="21"/>
      <c r="H36" s="21"/>
      <c r="I36" s="21"/>
      <c r="J36" s="21"/>
      <c r="K36" s="21"/>
      <c r="L36" s="20"/>
      <c r="M36" s="19"/>
      <c r="N36" s="23">
        <v>0</v>
      </c>
      <c r="O36" s="23">
        <v>56</v>
      </c>
      <c r="P36" s="25">
        <v>22</v>
      </c>
      <c r="Q36" s="24"/>
      <c r="R36" s="16">
        <f>IF(P36=0," ",TRUNC(O36/P36,2))</f>
        <v>2.54</v>
      </c>
      <c r="S36" s="15"/>
      <c r="T36" s="16">
        <f>IF(P36=0,"",R36/8*7)</f>
        <v>2.2225000000000001</v>
      </c>
      <c r="U36" s="15"/>
      <c r="V36" s="23">
        <v>8</v>
      </c>
      <c r="W36" s="23" t="str">
        <f>IF(O36=0,"",IF(T36&gt;=AA22,"PR",IF(T36&lt;Z22,"OG","MG")))</f>
        <v>OG</v>
      </c>
      <c r="X36" s="11"/>
      <c r="Z36">
        <v>2.8</v>
      </c>
      <c r="AA36" s="10">
        <v>3.59</v>
      </c>
      <c r="AC36" t="s">
        <v>5</v>
      </c>
      <c r="AD36" t="s">
        <v>3</v>
      </c>
      <c r="AE36" t="s">
        <v>4</v>
      </c>
    </row>
    <row r="37" spans="1:31" ht="18" hidden="1" customHeight="1" x14ac:dyDescent="0.25">
      <c r="B37" s="22"/>
      <c r="C37" s="21" t="e">
        <f>VLOOKUP(B37,[1]LEDEN!A:B,2,FALSE)</f>
        <v>#N/A</v>
      </c>
      <c r="D37" s="21"/>
      <c r="E37" s="21"/>
      <c r="F37" s="21"/>
      <c r="G37" s="21"/>
      <c r="H37" s="21"/>
      <c r="I37" s="21"/>
      <c r="J37" s="21"/>
      <c r="K37" s="21"/>
      <c r="L37" s="20"/>
      <c r="M37" s="19"/>
      <c r="N37" s="12"/>
      <c r="O37" s="12"/>
      <c r="P37" s="18"/>
      <c r="Q37" s="17"/>
      <c r="R37" s="16" t="str">
        <f>IF(P37=0," ",TRUNC(O37/P37,2))</f>
        <v xml:space="preserve"> </v>
      </c>
      <c r="S37" s="15"/>
      <c r="T37" s="14" t="str">
        <f>IF(P37=0,"",R37/8*7)</f>
        <v/>
      </c>
      <c r="U37" s="13"/>
      <c r="V37" s="12"/>
      <c r="W37" s="12" t="str">
        <f>IF(O37=0,"",IF(T37&gt;=AA23,"PR",IF(T37&lt;Z23,"OG","MG")))</f>
        <v/>
      </c>
      <c r="X37" s="11"/>
      <c r="Z37">
        <v>2.8</v>
      </c>
      <c r="AA37" s="10">
        <v>3.59</v>
      </c>
      <c r="AC37" t="s">
        <v>3</v>
      </c>
      <c r="AD37" t="s">
        <v>2</v>
      </c>
      <c r="AE37" t="s">
        <v>2</v>
      </c>
    </row>
    <row r="38" spans="1:31" ht="18" customHeight="1" x14ac:dyDescent="0.25">
      <c r="B38" s="9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8"/>
      <c r="M38" s="8"/>
      <c r="N38" s="3">
        <f>SUM(N34:N37)</f>
        <v>2</v>
      </c>
      <c r="O38" s="3">
        <f>SUM(O34:O37)</f>
        <v>190</v>
      </c>
      <c r="P38" s="7">
        <f>SUM(P34:Q37)</f>
        <v>66</v>
      </c>
      <c r="Q38" s="7"/>
      <c r="R38" s="6">
        <f>IF(P38=0," ",TRUNC(O38/P38,2))</f>
        <v>2.87</v>
      </c>
      <c r="S38" s="5"/>
      <c r="T38" s="6">
        <f>IF(P38=0,"",R38/8*7)</f>
        <v>2.51125</v>
      </c>
      <c r="U38" s="5"/>
      <c r="V38" s="3">
        <f>MAX(V34:V37)</f>
        <v>16</v>
      </c>
      <c r="W38" s="4" t="str">
        <f>IF(O38=0,"",IF(T38&gt;=AA24,"PR",IF(T38&lt;Z24,"OG","MG")))</f>
        <v>OG</v>
      </c>
      <c r="X38" s="3">
        <v>4</v>
      </c>
      <c r="Z38">
        <v>2.8</v>
      </c>
      <c r="AA38">
        <v>3.59</v>
      </c>
    </row>
    <row r="39" spans="1:31" ht="10.5" customHeigh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2" spans="1:31" x14ac:dyDescent="0.25">
      <c r="C42" s="1">
        <f ca="1">TODAY()</f>
        <v>43156</v>
      </c>
      <c r="D42" s="1"/>
      <c r="E42" s="1"/>
      <c r="F42" s="1"/>
      <c r="G42" s="1"/>
      <c r="H42" s="1"/>
      <c r="P42" t="s">
        <v>0</v>
      </c>
    </row>
  </sheetData>
  <mergeCells count="96">
    <mergeCell ref="T14:U14"/>
    <mergeCell ref="T29:U29"/>
    <mergeCell ref="T28:U28"/>
    <mergeCell ref="T22:U22"/>
    <mergeCell ref="T21:U21"/>
    <mergeCell ref="T20:U20"/>
    <mergeCell ref="P21:Q21"/>
    <mergeCell ref="R21:S21"/>
    <mergeCell ref="A5:X5"/>
    <mergeCell ref="B8:C8"/>
    <mergeCell ref="C10:K10"/>
    <mergeCell ref="L10:M10"/>
    <mergeCell ref="P10:Q10"/>
    <mergeCell ref="R10:S10"/>
    <mergeCell ref="T10:U10"/>
    <mergeCell ref="T15:U15"/>
    <mergeCell ref="T30:U30"/>
    <mergeCell ref="C22:K22"/>
    <mergeCell ref="P22:Q22"/>
    <mergeCell ref="R22:S22"/>
    <mergeCell ref="C19:K19"/>
    <mergeCell ref="L19:M19"/>
    <mergeCell ref="C20:K20"/>
    <mergeCell ref="P20:Q20"/>
    <mergeCell ref="R20:S20"/>
    <mergeCell ref="C21:K21"/>
    <mergeCell ref="C33:K33"/>
    <mergeCell ref="L33:M33"/>
    <mergeCell ref="C34:K34"/>
    <mergeCell ref="P34:Q34"/>
    <mergeCell ref="R34:S34"/>
    <mergeCell ref="T31:U31"/>
    <mergeCell ref="P23:Q23"/>
    <mergeCell ref="R23:S23"/>
    <mergeCell ref="T23:U23"/>
    <mergeCell ref="B24:K24"/>
    <mergeCell ref="P24:Q24"/>
    <mergeCell ref="R24:S24"/>
    <mergeCell ref="T24:U24"/>
    <mergeCell ref="T17:U17"/>
    <mergeCell ref="C26:K26"/>
    <mergeCell ref="C35:K35"/>
    <mergeCell ref="P35:Q35"/>
    <mergeCell ref="R35:S35"/>
    <mergeCell ref="C36:K36"/>
    <mergeCell ref="P36:Q36"/>
    <mergeCell ref="R36:S36"/>
    <mergeCell ref="T34:U34"/>
    <mergeCell ref="C23:K23"/>
    <mergeCell ref="T13:U13"/>
    <mergeCell ref="C37:K37"/>
    <mergeCell ref="P37:Q37"/>
    <mergeCell ref="R37:S37"/>
    <mergeCell ref="T37:U37"/>
    <mergeCell ref="R15:S15"/>
    <mergeCell ref="T27:U27"/>
    <mergeCell ref="C16:K16"/>
    <mergeCell ref="P16:Q16"/>
    <mergeCell ref="R16:S16"/>
    <mergeCell ref="T35:U35"/>
    <mergeCell ref="C14:K14"/>
    <mergeCell ref="P14:Q14"/>
    <mergeCell ref="R14:S14"/>
    <mergeCell ref="C15:K15"/>
    <mergeCell ref="P15:Q15"/>
    <mergeCell ref="T16:U16"/>
    <mergeCell ref="B17:K17"/>
    <mergeCell ref="P17:Q17"/>
    <mergeCell ref="R17:S17"/>
    <mergeCell ref="B38:K38"/>
    <mergeCell ref="P38:Q38"/>
    <mergeCell ref="R38:S38"/>
    <mergeCell ref="T38:U38"/>
    <mergeCell ref="C12:K12"/>
    <mergeCell ref="L12:M12"/>
    <mergeCell ref="C13:K13"/>
    <mergeCell ref="P13:Q13"/>
    <mergeCell ref="R13:S13"/>
    <mergeCell ref="T36:U36"/>
    <mergeCell ref="L26:M26"/>
    <mergeCell ref="C27:K27"/>
    <mergeCell ref="P27:Q27"/>
    <mergeCell ref="R27:S27"/>
    <mergeCell ref="C28:K28"/>
    <mergeCell ref="P28:Q28"/>
    <mergeCell ref="R28:S28"/>
    <mergeCell ref="C29:K29"/>
    <mergeCell ref="P29:Q29"/>
    <mergeCell ref="R29:S29"/>
    <mergeCell ref="C42:H42"/>
    <mergeCell ref="C30:K30"/>
    <mergeCell ref="P30:Q30"/>
    <mergeCell ref="R30:S30"/>
    <mergeCell ref="B31:K31"/>
    <mergeCell ref="P31:Q31"/>
    <mergeCell ref="R31:S31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2018-02-25T07:48:23Z</dcterms:created>
  <dcterms:modified xsi:type="dcterms:W3CDTF">2018-02-25T07:49:41Z</dcterms:modified>
</cp:coreProperties>
</file>