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3°&amp;4°" sheetId="1" r:id="rId1"/>
  </sheets>
  <externalReferences>
    <externalReference r:id="rId2"/>
    <externalReference r:id="rId3"/>
  </externalReferences>
  <definedNames>
    <definedName name="LEDEN" localSheetId="0">#REF!</definedName>
    <definedName name="LEDEN">#REF!</definedName>
    <definedName name="SP_01">[2]Deelnemers!$F$6</definedName>
    <definedName name="SP_02">[2]Deelnemers!$F$7</definedName>
  </definedNames>
  <calcPr calcId="145621"/>
</workbook>
</file>

<file path=xl/calcChain.xml><?xml version="1.0" encoding="utf-8"?>
<calcChain xmlns="http://schemas.openxmlformats.org/spreadsheetml/2006/main">
  <c r="C40" i="1" l="1"/>
  <c r="S38" i="1"/>
  <c r="R38" i="1"/>
  <c r="Q38" i="1"/>
  <c r="U38" i="1" s="1"/>
  <c r="O38" i="1"/>
  <c r="T38" i="1" s="1"/>
  <c r="N38" i="1"/>
  <c r="T37" i="1"/>
  <c r="R37" i="1"/>
  <c r="C37" i="1"/>
  <c r="R36" i="1"/>
  <c r="T36" i="1" s="1"/>
  <c r="C36" i="1"/>
  <c r="T35" i="1"/>
  <c r="R35" i="1"/>
  <c r="C35" i="1"/>
  <c r="R34" i="1"/>
  <c r="T34" i="1" s="1"/>
  <c r="C34" i="1"/>
  <c r="L33" i="1"/>
  <c r="C33" i="1"/>
  <c r="S31" i="1"/>
  <c r="Q31" i="1"/>
  <c r="R31" i="1" s="1"/>
  <c r="O31" i="1"/>
  <c r="T31" i="1" s="1"/>
  <c r="N31" i="1"/>
  <c r="T30" i="1"/>
  <c r="R30" i="1"/>
  <c r="C30" i="1"/>
  <c r="T29" i="1"/>
  <c r="R29" i="1"/>
  <c r="C29" i="1"/>
  <c r="T28" i="1"/>
  <c r="R28" i="1"/>
  <c r="C28" i="1"/>
  <c r="T27" i="1"/>
  <c r="R27" i="1"/>
  <c r="C27" i="1"/>
  <c r="L26" i="1"/>
  <c r="C26" i="1"/>
  <c r="S24" i="1"/>
  <c r="R24" i="1"/>
  <c r="Q24" i="1"/>
  <c r="U24" i="1" s="1"/>
  <c r="O24" i="1"/>
  <c r="T24" i="1" s="1"/>
  <c r="N24" i="1"/>
  <c r="T23" i="1"/>
  <c r="R23" i="1"/>
  <c r="C23" i="1"/>
  <c r="R22" i="1"/>
  <c r="T22" i="1" s="1"/>
  <c r="C22" i="1"/>
  <c r="T21" i="1"/>
  <c r="R21" i="1"/>
  <c r="C21" i="1"/>
  <c r="T20" i="1"/>
  <c r="R20" i="1"/>
  <c r="C20" i="1"/>
  <c r="L19" i="1"/>
  <c r="C19" i="1"/>
  <c r="S17" i="1"/>
  <c r="R17" i="1"/>
  <c r="Q17" i="1"/>
  <c r="U17" i="1" s="1"/>
  <c r="O17" i="1"/>
  <c r="T17" i="1" s="1"/>
  <c r="N17" i="1"/>
  <c r="T16" i="1"/>
  <c r="R16" i="1"/>
  <c r="C16" i="1"/>
  <c r="R15" i="1"/>
  <c r="T15" i="1" s="1"/>
  <c r="C15" i="1"/>
  <c r="R14" i="1"/>
  <c r="T14" i="1" s="1"/>
  <c r="C14" i="1"/>
  <c r="T13" i="1"/>
  <c r="R13" i="1"/>
  <c r="C13" i="1"/>
  <c r="L12" i="1"/>
  <c r="C12" i="1"/>
  <c r="U31" i="1" l="1"/>
</calcChain>
</file>

<file path=xl/sharedStrings.xml><?xml version="1.0" encoding="utf-8"?>
<sst xmlns="http://schemas.openxmlformats.org/spreadsheetml/2006/main" count="106" uniqueCount="38">
  <si>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</si>
  <si>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</si>
  <si>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</si>
  <si>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</si>
  <si>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</si>
  <si>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>2017 - 2018</t>
  </si>
  <si>
    <t xml:space="preserve">UITSLAG GEWESTFINALE  : 3°&amp;4°   KLASSE   VRIJSPEL KB </t>
  </si>
  <si>
    <t xml:space="preserve">Inrichting : </t>
  </si>
  <si>
    <t>K.BC DOS ROESELARE</t>
  </si>
  <si>
    <t xml:space="preserve">datum  : </t>
  </si>
  <si>
    <t>zaterdag, 24 februari 2018</t>
  </si>
  <si>
    <t>4.80</t>
  </si>
  <si>
    <t>3.60</t>
  </si>
  <si>
    <t xml:space="preserve"> 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</si>
  <si>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</si>
  <si>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</si>
  <si>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</si>
  <si>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</si>
  <si>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</si>
  <si>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</si>
  <si>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</si>
  <si>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</si>
  <si>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</si>
  <si>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prop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</si>
  <si>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</si>
  <si>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</si>
  <si>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</si>
  <si>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</si>
  <si>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</si>
  <si>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</si>
  <si>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</si>
  <si>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</si>
  <si>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</si>
  <si>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</si>
  <si>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</si>
  <si>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</si>
  <si>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</si>
  <si>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 xml:space="preserve">Verantwoordelijke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</si>
</sst>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1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4" xfId="0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9" fillId="0" borderId="11" xfId="0" applyFont="1" applyBorder="1"/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2" fontId="0" fillId="0" borderId="11" xfId="0" quotePrefix="1" applyNumberFormat="1" applyFill="1" applyBorder="1" applyAlignment="1">
      <alignment horizontal="center"/>
    </xf>
    <xf numFmtId="0" fontId="0" fillId="0" borderId="12" xfId="0" applyBorder="1"/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2" fontId="0" fillId="0" borderId="0" xfId="0" applyNumberFormat="1"/>
    <xf numFmtId="0" fontId="2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13" fillId="4" borderId="13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8">
    <cellStyle name="Procent 2" xfId="1"/>
    <cellStyle name="Standaard" xfId="0" builtinId="0"/>
    <cellStyle name="Standaard 10" xfId="2"/>
    <cellStyle name="Standaard 11" xfId="3"/>
    <cellStyle name="Standaard 12" xfId="4"/>
    <cellStyle name="Standaard 2" xfId="5"/>
    <cellStyle name="Standaard 2 2" xfId="6"/>
    <cellStyle name="Standaard 3" xfId="7"/>
    <cellStyle name="Standaard 3 2" xfId="8"/>
    <cellStyle name="Standaard 3 3" xfId="9"/>
    <cellStyle name="Standaard 3 4" xfId="10"/>
    <cellStyle name="Standaard 3 5" xfId="11"/>
    <cellStyle name="Standaard 4" xfId="12"/>
    <cellStyle name="Standaard 5" xfId="13"/>
    <cellStyle name="Standaard 6" xfId="14"/>
    <cellStyle name="Standaard 7" xfId="15"/>
    <cellStyle name="Standaard 8" xfId="16"/>
    <cellStyle name="Standaard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%203e%20&amp;%204e%20vrijspel%20kb%20uitslag%20g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°&amp;4°"/>
      <sheetName val="3°&amp;4° ZF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  <row r="733">
          <cell r="A733">
            <v>6966</v>
          </cell>
          <cell r="B733" t="str">
            <v>MESKENS Alain</v>
          </cell>
          <cell r="C733" t="str">
            <v>VILV BC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A10" workbookViewId="0">
      <selection activeCell="C33" sqref="C33:K33"/>
    </sheetView>
  </sheetViews>
  <sheetFormatPr defaultRowHeight="15" x14ac:dyDescent="0.25"/>
  <cols>
    <col min="1" max="1" width="1.140625" customWidth="1"/>
    <col min="2" max="2" width="7" customWidth="1"/>
    <col min="3" max="10" width="3.7109375" customWidth="1"/>
    <col min="11" max="11" width="2.28515625" customWidth="1"/>
    <col min="12" max="13" width="3.7109375" customWidth="1"/>
    <col min="14" max="14" width="5.42578125" customWidth="1"/>
    <col min="15" max="15" width="7" customWidth="1"/>
    <col min="16" max="16" width="3.7109375" hidden="1" customWidth="1"/>
    <col min="17" max="18" width="7" customWidth="1"/>
    <col min="19" max="19" width="6.140625" customWidth="1"/>
    <col min="20" max="21" width="5.85546875" customWidth="1"/>
    <col min="22" max="22" width="6.140625" customWidth="1"/>
    <col min="23" max="29" width="9.140625" hidden="1" customWidth="1"/>
    <col min="30" max="30" width="8.85546875" hidden="1" customWidth="1"/>
    <col min="31" max="31" width="0" hidden="1" customWidth="1"/>
  </cols>
  <sheetData>
    <row r="1" spans="1:3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  <c r="V1" s="6"/>
    </row>
    <row r="2" spans="1:31" x14ac:dyDescent="0.25">
      <c r="A2" s="7"/>
      <c r="B2" s="8"/>
      <c r="C2" s="8"/>
      <c r="D2" s="8"/>
      <c r="E2" s="8" t="s">
        <v>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</row>
    <row r="3" spans="1:31" ht="27" customHeight="1" x14ac:dyDescent="0.55000000000000004">
      <c r="A3" s="7"/>
      <c r="B3" s="8"/>
      <c r="C3" s="8"/>
      <c r="D3" s="10" t="s">
        <v>4</v>
      </c>
      <c r="E3" s="11"/>
      <c r="F3" s="11"/>
      <c r="G3" s="11"/>
      <c r="H3" s="11"/>
      <c r="I3" s="11"/>
      <c r="J3" s="11"/>
      <c r="K3" s="11"/>
      <c r="L3" s="11"/>
      <c r="M3" s="11"/>
      <c r="N3" s="8"/>
      <c r="O3" s="8"/>
      <c r="P3" s="8"/>
      <c r="Q3" s="8"/>
      <c r="R3" s="8"/>
      <c r="S3" s="8"/>
      <c r="T3" s="8"/>
      <c r="U3" s="8"/>
      <c r="V3" s="9"/>
    </row>
    <row r="4" spans="1:31" ht="20.25" customHeight="1" x14ac:dyDescent="0.4">
      <c r="A4" s="7"/>
      <c r="B4" s="8"/>
      <c r="C4" s="12"/>
      <c r="D4" s="8"/>
      <c r="E4" s="8"/>
      <c r="F4" s="8"/>
      <c r="G4" s="8"/>
      <c r="H4" s="8"/>
      <c r="I4" s="8"/>
      <c r="J4" s="8"/>
      <c r="K4" s="13" t="s">
        <v>5</v>
      </c>
      <c r="L4" s="13"/>
      <c r="M4" s="13"/>
      <c r="N4" s="8"/>
      <c r="O4" s="8"/>
      <c r="P4" s="8"/>
      <c r="Q4" s="8"/>
      <c r="R4" s="8"/>
      <c r="S4" s="8"/>
      <c r="T4" s="8"/>
      <c r="U4" s="8"/>
      <c r="V4" s="9"/>
    </row>
    <row r="5" spans="1:31" ht="23.25" x14ac:dyDescent="0.35">
      <c r="A5" s="14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1:31" ht="7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1" ht="18.75" customHeight="1" x14ac:dyDescent="0.35">
      <c r="A7" s="7"/>
      <c r="B7" s="17" t="s">
        <v>7</v>
      </c>
      <c r="C7" s="8"/>
      <c r="D7" s="18" t="s">
        <v>8</v>
      </c>
      <c r="E7" s="8"/>
      <c r="F7" s="8"/>
      <c r="G7" s="8"/>
      <c r="H7" s="8"/>
      <c r="I7" s="8"/>
      <c r="J7" s="8"/>
      <c r="K7" s="8"/>
      <c r="L7" s="8"/>
      <c r="M7" s="8"/>
      <c r="N7" s="8"/>
      <c r="O7" s="19"/>
      <c r="P7" s="19"/>
      <c r="Q7" s="19"/>
      <c r="R7" s="20"/>
      <c r="S7" s="21">
        <v>120</v>
      </c>
      <c r="T7" s="21">
        <v>90</v>
      </c>
      <c r="U7" s="22"/>
      <c r="V7" s="9"/>
    </row>
    <row r="8" spans="1:31" ht="19.5" thickBot="1" x14ac:dyDescent="0.35">
      <c r="A8" s="23"/>
      <c r="B8" s="24" t="s">
        <v>9</v>
      </c>
      <c r="C8" s="24"/>
      <c r="D8" s="25" t="s">
        <v>10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7"/>
      <c r="Q8" s="28"/>
      <c r="R8" s="26"/>
      <c r="S8" s="29" t="s">
        <v>11</v>
      </c>
      <c r="T8" s="30" t="s">
        <v>12</v>
      </c>
      <c r="U8" s="31"/>
      <c r="V8" s="32"/>
      <c r="AE8" t="s">
        <v>13</v>
      </c>
    </row>
    <row r="9" spans="1:31" ht="12" customHeight="1" x14ac:dyDescent="0.25"/>
    <row r="10" spans="1:31" ht="18" customHeight="1" x14ac:dyDescent="0.25">
      <c r="B10" s="33" t="s">
        <v>14</v>
      </c>
      <c r="C10" s="34" t="s">
        <v>15</v>
      </c>
      <c r="D10" s="34"/>
      <c r="E10" s="34"/>
      <c r="F10" s="34"/>
      <c r="G10" s="34"/>
      <c r="H10" s="34"/>
      <c r="I10" s="34"/>
      <c r="J10" s="34"/>
      <c r="K10" s="34"/>
      <c r="L10" s="35" t="s">
        <v>16</v>
      </c>
      <c r="M10" s="36"/>
      <c r="N10" s="37" t="s">
        <v>17</v>
      </c>
      <c r="O10" s="38" t="s">
        <v>18</v>
      </c>
      <c r="P10" s="38"/>
      <c r="Q10" s="37" t="s">
        <v>19</v>
      </c>
      <c r="R10" s="37" t="s">
        <v>20</v>
      </c>
      <c r="S10" s="39" t="s">
        <v>21</v>
      </c>
      <c r="T10" s="40" t="s">
        <v>22</v>
      </c>
      <c r="U10" s="40" t="s">
        <v>23</v>
      </c>
      <c r="V10" s="41" t="s">
        <v>24</v>
      </c>
      <c r="Z10" t="s">
        <v>25</v>
      </c>
      <c r="AA10" t="s">
        <v>26</v>
      </c>
      <c r="AB10" t="s">
        <v>27</v>
      </c>
      <c r="AC10" t="s">
        <v>28</v>
      </c>
    </row>
    <row r="11" spans="1:31" ht="9.75" customHeight="1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2"/>
      <c r="T11" s="44"/>
      <c r="U11" s="44"/>
      <c r="V11" s="8"/>
    </row>
    <row r="12" spans="1:31" ht="18" customHeight="1" x14ac:dyDescent="0.3">
      <c r="A12">
        <v>120</v>
      </c>
      <c r="B12" s="45">
        <v>9441</v>
      </c>
      <c r="C12" s="46" t="str">
        <f>VLOOKUP(B12,[1]LEDEN!A:B,2,FALSE)</f>
        <v>ROSIER Nick</v>
      </c>
      <c r="D12" s="47"/>
      <c r="E12" s="47"/>
      <c r="F12" s="47"/>
      <c r="G12" s="47"/>
      <c r="H12" s="47"/>
      <c r="I12" s="47"/>
      <c r="J12" s="47"/>
      <c r="K12" s="47"/>
      <c r="L12" s="48" t="str">
        <f>VLOOKUP(B12,[1]LEDEN!A:C,3,FALSE)</f>
        <v>BCSK</v>
      </c>
      <c r="M12" s="46"/>
      <c r="N12" s="49"/>
      <c r="O12" s="50"/>
      <c r="P12" s="50"/>
      <c r="Q12" s="8"/>
      <c r="R12" s="8"/>
      <c r="S12" s="8"/>
      <c r="T12" s="8"/>
      <c r="U12" s="8"/>
      <c r="V12" s="8"/>
    </row>
    <row r="13" spans="1:31" ht="18" customHeight="1" x14ac:dyDescent="0.25">
      <c r="B13" s="51">
        <v>6720</v>
      </c>
      <c r="C13" s="52" t="str">
        <f>VLOOKUP(B13,[1]LEDEN!A:B,2,FALSE)</f>
        <v>WILLE Etienne</v>
      </c>
      <c r="D13" s="52"/>
      <c r="E13" s="52"/>
      <c r="F13" s="52"/>
      <c r="G13" s="52"/>
      <c r="H13" s="52"/>
      <c r="I13" s="52"/>
      <c r="J13" s="52"/>
      <c r="K13" s="52"/>
      <c r="L13" s="53"/>
      <c r="M13" s="54"/>
      <c r="N13" s="55">
        <v>0</v>
      </c>
      <c r="O13" s="56">
        <v>77</v>
      </c>
      <c r="P13" s="56"/>
      <c r="Q13" s="57">
        <v>31</v>
      </c>
      <c r="R13" s="58">
        <f>IF(Q13=0," ",TRUNC(O13/Q13,2))</f>
        <v>2.48</v>
      </c>
      <c r="S13" s="57">
        <v>11</v>
      </c>
      <c r="T13" s="57" t="str">
        <f>IF(O13=0,"",IF(R13&gt;=Y13,"PR",IF(R13&lt;X13,"OG","MG")))</f>
        <v>OG</v>
      </c>
      <c r="U13" s="59"/>
      <c r="V13" s="60"/>
      <c r="X13">
        <v>4.8</v>
      </c>
      <c r="Y13" s="61">
        <v>6.39</v>
      </c>
      <c r="Z13" s="62" t="s">
        <v>29</v>
      </c>
      <c r="AA13" s="62" t="s">
        <v>29</v>
      </c>
      <c r="AB13" s="62" t="s">
        <v>29</v>
      </c>
      <c r="AC13" s="62" t="s">
        <v>29</v>
      </c>
    </row>
    <row r="14" spans="1:31" ht="18" customHeight="1" x14ac:dyDescent="0.25">
      <c r="B14" s="55">
        <v>1071</v>
      </c>
      <c r="C14" s="56" t="str">
        <f>VLOOKUP(B14,[1]LEDEN!A:B,2,FALSE)</f>
        <v>BILLIET Jelle</v>
      </c>
      <c r="D14" s="56"/>
      <c r="E14" s="56"/>
      <c r="F14" s="56"/>
      <c r="G14" s="56"/>
      <c r="H14" s="56"/>
      <c r="I14" s="56"/>
      <c r="J14" s="56"/>
      <c r="K14" s="56"/>
      <c r="L14" s="63"/>
      <c r="M14" s="64"/>
      <c r="N14" s="55">
        <v>0</v>
      </c>
      <c r="O14" s="56">
        <v>77</v>
      </c>
      <c r="P14" s="56"/>
      <c r="Q14" s="57">
        <v>10</v>
      </c>
      <c r="R14" s="58">
        <f t="shared" ref="R14:R16" si="0">IF(Q14=0," ",TRUNC(O14/Q14,2))</f>
        <v>7.7</v>
      </c>
      <c r="S14" s="57">
        <v>25</v>
      </c>
      <c r="T14" s="57" t="str">
        <f>IF(O14=0,"", IF(R14&gt;=Y14,"PR",IF(R14&lt;X14,"OG","MG")))</f>
        <v>PR</v>
      </c>
      <c r="U14" s="63"/>
      <c r="V14" s="60"/>
      <c r="X14">
        <v>4.8</v>
      </c>
      <c r="Y14" s="61">
        <v>6.39</v>
      </c>
      <c r="Z14" t="s">
        <v>30</v>
      </c>
      <c r="AA14" t="s">
        <v>31</v>
      </c>
      <c r="AB14" t="s">
        <v>32</v>
      </c>
      <c r="AC14" t="s">
        <v>30</v>
      </c>
    </row>
    <row r="15" spans="1:31" ht="18" customHeight="1" x14ac:dyDescent="0.25">
      <c r="B15" s="55">
        <v>9961</v>
      </c>
      <c r="C15" s="56" t="str">
        <f>VLOOKUP(B15,[1]LEDEN!A:B,2,FALSE)</f>
        <v>VANDENBROELE Kurt</v>
      </c>
      <c r="D15" s="56"/>
      <c r="E15" s="56"/>
      <c r="F15" s="56"/>
      <c r="G15" s="56"/>
      <c r="H15" s="56"/>
      <c r="I15" s="56"/>
      <c r="J15" s="56"/>
      <c r="K15" s="56"/>
      <c r="L15" s="63"/>
      <c r="M15" s="64"/>
      <c r="N15" s="55">
        <v>2</v>
      </c>
      <c r="O15" s="56">
        <v>120</v>
      </c>
      <c r="P15" s="56"/>
      <c r="Q15" s="57">
        <v>21</v>
      </c>
      <c r="R15" s="58">
        <f t="shared" si="0"/>
        <v>5.71</v>
      </c>
      <c r="S15" s="57">
        <v>24</v>
      </c>
      <c r="T15" s="57" t="str">
        <f>IF(O15=0,"", IF(R15&gt;=Y15,"PR",IF(R15&lt;X15,"OG","MG")))</f>
        <v>MG</v>
      </c>
      <c r="U15" s="63"/>
      <c r="V15" s="60"/>
      <c r="X15">
        <v>4.8</v>
      </c>
      <c r="Y15" s="61">
        <v>6.39</v>
      </c>
      <c r="AA15" t="s">
        <v>33</v>
      </c>
      <c r="AB15" t="s">
        <v>34</v>
      </c>
      <c r="AC15" t="s">
        <v>35</v>
      </c>
    </row>
    <row r="16" spans="1:31" ht="18" hidden="1" customHeight="1" x14ac:dyDescent="0.25">
      <c r="B16" s="55" t="s">
        <v>33</v>
      </c>
      <c r="C16" s="56" t="e">
        <f>VLOOKUP(B16,[1]LEDEN!A:B,2,FALSE)</f>
        <v>#N/A</v>
      </c>
      <c r="D16" s="56"/>
      <c r="E16" s="56"/>
      <c r="F16" s="56"/>
      <c r="G16" s="56"/>
      <c r="H16" s="56"/>
      <c r="I16" s="56"/>
      <c r="J16" s="56"/>
      <c r="K16" s="56"/>
      <c r="L16" s="63"/>
      <c r="M16" s="64"/>
      <c r="N16" s="59"/>
      <c r="O16" s="65"/>
      <c r="P16" s="65"/>
      <c r="Q16" s="59"/>
      <c r="R16" s="58" t="str">
        <f t="shared" si="0"/>
        <v xml:space="preserve"> </v>
      </c>
      <c r="S16" s="66"/>
      <c r="T16" s="66" t="str">
        <f t="shared" ref="T16:T17" si="1">IF(O16=0,"", IF(R16&gt;=Y16,"PR",IF(R16&lt;X16,"OG","MG")))</f>
        <v/>
      </c>
      <c r="U16" s="63"/>
      <c r="V16" s="60"/>
      <c r="X16">
        <v>4.8</v>
      </c>
      <c r="Y16" s="61">
        <v>6.39</v>
      </c>
      <c r="AA16" t="s">
        <v>34</v>
      </c>
      <c r="AB16" t="s">
        <v>30</v>
      </c>
      <c r="AC16" t="s">
        <v>33</v>
      </c>
    </row>
    <row r="17" spans="1:29" ht="18" customHeight="1" x14ac:dyDescent="0.25">
      <c r="B17" s="67" t="s">
        <v>36</v>
      </c>
      <c r="C17" s="67"/>
      <c r="D17" s="67"/>
      <c r="E17" s="67"/>
      <c r="F17" s="67"/>
      <c r="G17" s="67"/>
      <c r="H17" s="67"/>
      <c r="I17" s="67"/>
      <c r="J17" s="67"/>
      <c r="K17" s="67"/>
      <c r="L17" s="42"/>
      <c r="M17" s="42"/>
      <c r="N17" s="68">
        <f>SUM(N13:N16)</f>
        <v>2</v>
      </c>
      <c r="O17" s="69">
        <f>SUM(O13:P16)</f>
        <v>274</v>
      </c>
      <c r="P17" s="69"/>
      <c r="Q17" s="68">
        <f>SUM(Q13:Q16)</f>
        <v>62</v>
      </c>
      <c r="R17" s="70">
        <f>IF(Q17=0," ",TRUNC(O17/Q17,2))</f>
        <v>4.41</v>
      </c>
      <c r="S17" s="68">
        <f>MAX(S13:S16)</f>
        <v>25</v>
      </c>
      <c r="T17" s="68" t="str">
        <f t="shared" si="1"/>
        <v>OG</v>
      </c>
      <c r="U17" s="71">
        <f>IF(Q17=0,"",(R17/X17))</f>
        <v>0.91875000000000007</v>
      </c>
      <c r="V17" s="68">
        <v>4</v>
      </c>
      <c r="X17">
        <v>4.8</v>
      </c>
      <c r="Y17" s="61">
        <v>6.39</v>
      </c>
      <c r="AA17" t="s">
        <v>30</v>
      </c>
      <c r="AB17" t="s">
        <v>33</v>
      </c>
      <c r="AC17" t="s">
        <v>32</v>
      </c>
    </row>
    <row r="18" spans="1:29" ht="12" customHeigh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29" ht="18" customHeight="1" x14ac:dyDescent="0.3">
      <c r="A19">
        <v>120</v>
      </c>
      <c r="B19" s="45">
        <v>1071</v>
      </c>
      <c r="C19" s="46" t="str">
        <f>VLOOKUP(B19,[1]LEDEN!A:B,2,FALSE)</f>
        <v>BILLIET Jelle</v>
      </c>
      <c r="D19" s="47"/>
      <c r="E19" s="47"/>
      <c r="F19" s="47"/>
      <c r="G19" s="47"/>
      <c r="H19" s="47"/>
      <c r="I19" s="47"/>
      <c r="J19" s="47"/>
      <c r="K19" s="47"/>
      <c r="L19" s="48" t="str">
        <f>VLOOKUP(B19,[1]LEDEN!A:C,3,FALSE)</f>
        <v>EWH</v>
      </c>
      <c r="M19" s="46"/>
      <c r="N19" s="49"/>
      <c r="O19" s="50"/>
      <c r="P19" s="50"/>
      <c r="Q19" s="8"/>
      <c r="R19" s="8"/>
      <c r="S19" s="8"/>
      <c r="T19" s="8"/>
      <c r="U19" s="8"/>
      <c r="V19" s="8"/>
      <c r="Z19" s="62" t="s">
        <v>31</v>
      </c>
      <c r="AA19" s="62" t="s">
        <v>31</v>
      </c>
      <c r="AB19" s="62" t="s">
        <v>31</v>
      </c>
      <c r="AC19" s="62" t="s">
        <v>31</v>
      </c>
    </row>
    <row r="20" spans="1:29" ht="18" customHeight="1" x14ac:dyDescent="0.25">
      <c r="A20">
        <v>120</v>
      </c>
      <c r="B20" s="51">
        <v>9961</v>
      </c>
      <c r="C20" s="52" t="str">
        <f>VLOOKUP(B20,[1]LEDEN!A:B,2,FALSE)</f>
        <v>VANDENBROELE Kurt</v>
      </c>
      <c r="D20" s="52"/>
      <c r="E20" s="52"/>
      <c r="F20" s="52"/>
      <c r="G20" s="52"/>
      <c r="H20" s="52"/>
      <c r="I20" s="52"/>
      <c r="J20" s="52"/>
      <c r="K20" s="52"/>
      <c r="L20" s="53"/>
      <c r="M20" s="54"/>
      <c r="N20" s="57">
        <v>2</v>
      </c>
      <c r="O20" s="72">
        <v>120</v>
      </c>
      <c r="P20" s="73"/>
      <c r="Q20" s="57">
        <v>19</v>
      </c>
      <c r="R20" s="58">
        <f>IF(Q20=0," ",TRUNC(O20/Q20,2))</f>
        <v>6.31</v>
      </c>
      <c r="S20" s="57">
        <v>53</v>
      </c>
      <c r="T20" s="57" t="str">
        <f>IF(O20=0,"",IF(R20&gt;=Y20,"PR",IF(R20&lt;X20,"OG","MG")))</f>
        <v>MG</v>
      </c>
      <c r="U20" s="59"/>
      <c r="V20" s="60"/>
      <c r="X20">
        <v>4.8</v>
      </c>
      <c r="Y20" s="61">
        <v>6.39</v>
      </c>
      <c r="Z20" t="s">
        <v>34</v>
      </c>
      <c r="AA20" t="s">
        <v>29</v>
      </c>
      <c r="AB20" t="s">
        <v>32</v>
      </c>
      <c r="AC20" t="s">
        <v>33</v>
      </c>
    </row>
    <row r="21" spans="1:29" ht="18" customHeight="1" x14ac:dyDescent="0.25">
      <c r="B21" s="55">
        <v>9961</v>
      </c>
      <c r="C21" s="56" t="str">
        <f>VLOOKUP(B21,[1]LEDEN!A:B,2,FALSE)</f>
        <v>VANDENBROELE Kurt</v>
      </c>
      <c r="D21" s="56"/>
      <c r="E21" s="56"/>
      <c r="F21" s="56"/>
      <c r="G21" s="56"/>
      <c r="H21" s="56"/>
      <c r="I21" s="56"/>
      <c r="J21" s="56"/>
      <c r="K21" s="56"/>
      <c r="L21" s="63"/>
      <c r="M21" s="64"/>
      <c r="N21" s="57">
        <v>2</v>
      </c>
      <c r="O21" s="72">
        <v>120</v>
      </c>
      <c r="P21" s="73"/>
      <c r="Q21" s="57">
        <v>10</v>
      </c>
      <c r="R21" s="58">
        <f t="shared" ref="R21:R23" si="2">IF(Q21=0," ",TRUNC(O21/Q21,2))</f>
        <v>12</v>
      </c>
      <c r="S21" s="57">
        <v>56</v>
      </c>
      <c r="T21" s="57" t="str">
        <f>IF(O21=0,"", IF(R21&gt;=Y21,"PR",IF(R21&lt;X21,"OG","MG")))</f>
        <v>PR</v>
      </c>
      <c r="U21" s="63"/>
      <c r="V21" s="60"/>
      <c r="X21">
        <v>4.8</v>
      </c>
      <c r="Y21" s="61">
        <v>6.39</v>
      </c>
      <c r="AA21" t="s">
        <v>30</v>
      </c>
      <c r="AB21" t="s">
        <v>30</v>
      </c>
      <c r="AC21" t="s">
        <v>35</v>
      </c>
    </row>
    <row r="22" spans="1:29" ht="18" customHeight="1" x14ac:dyDescent="0.25">
      <c r="B22" s="55">
        <v>6720</v>
      </c>
      <c r="C22" s="56" t="str">
        <f>VLOOKUP(B22,[1]LEDEN!A:B,2,FALSE)</f>
        <v>WILLE Etienne</v>
      </c>
      <c r="D22" s="56"/>
      <c r="E22" s="56"/>
      <c r="F22" s="56"/>
      <c r="G22" s="56"/>
      <c r="H22" s="56"/>
      <c r="I22" s="56"/>
      <c r="J22" s="56"/>
      <c r="K22" s="56"/>
      <c r="L22" s="63"/>
      <c r="M22" s="64"/>
      <c r="N22" s="57">
        <v>0</v>
      </c>
      <c r="O22" s="72">
        <v>49</v>
      </c>
      <c r="P22" s="73"/>
      <c r="Q22" s="57">
        <v>13</v>
      </c>
      <c r="R22" s="58">
        <f t="shared" si="2"/>
        <v>3.76</v>
      </c>
      <c r="S22" s="57">
        <v>37</v>
      </c>
      <c r="T22" s="57" t="str">
        <f>IF(O22=0,"", IF(R22&gt;=Y22,"PR",IF(R22&lt;X22,"OG","MG")))</f>
        <v>OG</v>
      </c>
      <c r="U22" s="63"/>
      <c r="V22" s="60"/>
      <c r="X22">
        <v>4.8</v>
      </c>
      <c r="Y22" s="61">
        <v>6.39</v>
      </c>
      <c r="AA22" t="s">
        <v>33</v>
      </c>
      <c r="AB22" t="s">
        <v>33</v>
      </c>
      <c r="AC22" t="s">
        <v>30</v>
      </c>
    </row>
    <row r="23" spans="1:29" ht="18" hidden="1" customHeight="1" x14ac:dyDescent="0.25">
      <c r="B23" s="55" t="s">
        <v>34</v>
      </c>
      <c r="C23" s="56" t="e">
        <f>VLOOKUP(B23,[1]LEDEN!A:B,2,FALSE)</f>
        <v>#N/A</v>
      </c>
      <c r="D23" s="56"/>
      <c r="E23" s="56"/>
      <c r="F23" s="56"/>
      <c r="G23" s="56"/>
      <c r="H23" s="56"/>
      <c r="I23" s="56"/>
      <c r="J23" s="56"/>
      <c r="K23" s="56"/>
      <c r="L23" s="63"/>
      <c r="M23" s="64"/>
      <c r="N23" s="74"/>
      <c r="O23" s="75"/>
      <c r="P23" s="76"/>
      <c r="Q23" s="74"/>
      <c r="R23" s="58" t="str">
        <f t="shared" si="2"/>
        <v xml:space="preserve"> </v>
      </c>
      <c r="S23" s="74"/>
      <c r="T23" s="74" t="str">
        <f t="shared" ref="T23:T24" si="3">IF(O23=0,"", IF(R23&gt;=Y23,"PR",IF(R23&lt;X23,"OG","MG")))</f>
        <v/>
      </c>
      <c r="U23" s="63"/>
      <c r="V23" s="60"/>
      <c r="X23">
        <v>4.8</v>
      </c>
      <c r="Y23" s="61">
        <v>6.39</v>
      </c>
      <c r="AA23" t="s">
        <v>34</v>
      </c>
      <c r="AB23" t="s">
        <v>34</v>
      </c>
      <c r="AC23" t="s">
        <v>32</v>
      </c>
    </row>
    <row r="24" spans="1:29" ht="18" customHeight="1" x14ac:dyDescent="0.25">
      <c r="B24" s="67" t="s">
        <v>36</v>
      </c>
      <c r="C24" s="67"/>
      <c r="D24" s="67"/>
      <c r="E24" s="67"/>
      <c r="F24" s="67"/>
      <c r="G24" s="67"/>
      <c r="H24" s="67"/>
      <c r="I24" s="67"/>
      <c r="J24" s="67"/>
      <c r="K24" s="67"/>
      <c r="L24" s="42"/>
      <c r="M24" s="42"/>
      <c r="N24" s="68">
        <f>SUM(N20:N23)</f>
        <v>4</v>
      </c>
      <c r="O24" s="69">
        <f>SUM(O20:P23)</f>
        <v>289</v>
      </c>
      <c r="P24" s="69"/>
      <c r="Q24" s="68">
        <f>SUM(Q20:Q23)</f>
        <v>42</v>
      </c>
      <c r="R24" s="70">
        <f>IF(Q24=0," ",TRUNC(O24/Q24,2))</f>
        <v>6.88</v>
      </c>
      <c r="S24" s="68">
        <f>MAX(S20:S23)</f>
        <v>56</v>
      </c>
      <c r="T24" s="77" t="str">
        <f t="shared" si="3"/>
        <v>PR</v>
      </c>
      <c r="U24" s="78">
        <f>IF(Q24=0,"",(R24/X24))</f>
        <v>1.4333333333333333</v>
      </c>
      <c r="V24" s="68">
        <v>1</v>
      </c>
      <c r="X24">
        <v>4.8</v>
      </c>
      <c r="Y24" s="61">
        <v>6.39</v>
      </c>
    </row>
    <row r="25" spans="1:29" ht="12.7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9" ht="18" customHeight="1" x14ac:dyDescent="0.3">
      <c r="A26">
        <v>90</v>
      </c>
      <c r="B26" s="45">
        <v>9961</v>
      </c>
      <c r="C26" s="46" t="str">
        <f>VLOOKUP(B26,[1]LEDEN!A:B,2,FALSE)</f>
        <v>VANDENBROELE Kurt</v>
      </c>
      <c r="D26" s="47"/>
      <c r="E26" s="47"/>
      <c r="F26" s="47"/>
      <c r="G26" s="47"/>
      <c r="H26" s="47"/>
      <c r="I26" s="47"/>
      <c r="J26" s="47"/>
      <c r="K26" s="47"/>
      <c r="L26" s="48" t="str">
        <f>VLOOKUP(B26,[1]LEDEN!A:C,3,FALSE)</f>
        <v>K.ZE</v>
      </c>
      <c r="M26" s="46"/>
      <c r="N26" s="49"/>
      <c r="O26" s="50"/>
      <c r="P26" s="50"/>
      <c r="Q26" s="8"/>
      <c r="R26" s="8"/>
      <c r="S26" s="8"/>
      <c r="T26" s="8"/>
      <c r="U26" s="8"/>
      <c r="V26" s="8"/>
      <c r="Z26" s="62" t="s">
        <v>34</v>
      </c>
      <c r="AA26" s="62" t="s">
        <v>34</v>
      </c>
      <c r="AB26" s="62" t="s">
        <v>34</v>
      </c>
      <c r="AC26" s="62" t="s">
        <v>34</v>
      </c>
    </row>
    <row r="27" spans="1:29" ht="18" customHeight="1" x14ac:dyDescent="0.25">
      <c r="B27" s="51">
        <v>1071</v>
      </c>
      <c r="C27" s="52" t="str">
        <f>VLOOKUP(B27,[1]LEDEN!A:B,2,FALSE)</f>
        <v>BILLIET Jelle</v>
      </c>
      <c r="D27" s="52"/>
      <c r="E27" s="52"/>
      <c r="F27" s="52"/>
      <c r="G27" s="52"/>
      <c r="H27" s="52"/>
      <c r="I27" s="52"/>
      <c r="J27" s="52"/>
      <c r="K27" s="52"/>
      <c r="L27" s="53"/>
      <c r="M27" s="54"/>
      <c r="N27" s="55">
        <v>0</v>
      </c>
      <c r="O27" s="56">
        <v>84</v>
      </c>
      <c r="P27" s="56"/>
      <c r="Q27" s="57">
        <v>19</v>
      </c>
      <c r="R27" s="58">
        <f>IF(Q27=0," ",TRUNC(O27/Q27,2))</f>
        <v>4.42</v>
      </c>
      <c r="S27" s="57">
        <v>16</v>
      </c>
      <c r="T27" s="57" t="str">
        <f>IF(O27=0,"",IF(R27&gt;=Y27,"PR",IF(R27&lt;X27,"OG","MG")))</f>
        <v>MG</v>
      </c>
      <c r="U27" s="59"/>
      <c r="V27" s="60"/>
      <c r="X27">
        <v>3.6</v>
      </c>
      <c r="Y27" s="61">
        <v>4.79</v>
      </c>
      <c r="Z27" t="s">
        <v>31</v>
      </c>
      <c r="AA27" t="s">
        <v>30</v>
      </c>
      <c r="AB27" t="s">
        <v>33</v>
      </c>
      <c r="AC27" t="s">
        <v>30</v>
      </c>
    </row>
    <row r="28" spans="1:29" ht="18" customHeight="1" x14ac:dyDescent="0.25">
      <c r="B28" s="55">
        <v>6720</v>
      </c>
      <c r="C28" s="56" t="str">
        <f>VLOOKUP(B28,[1]LEDEN!A:B,2,FALSE)</f>
        <v>WILLE Etienne</v>
      </c>
      <c r="D28" s="56"/>
      <c r="E28" s="56"/>
      <c r="F28" s="56"/>
      <c r="G28" s="56"/>
      <c r="H28" s="56"/>
      <c r="I28" s="56"/>
      <c r="J28" s="56"/>
      <c r="K28" s="56"/>
      <c r="L28" s="63"/>
      <c r="M28" s="64"/>
      <c r="N28" s="55">
        <v>2</v>
      </c>
      <c r="O28" s="56">
        <v>90</v>
      </c>
      <c r="P28" s="56"/>
      <c r="Q28" s="57">
        <v>21</v>
      </c>
      <c r="R28" s="58">
        <f t="shared" ref="R28:R30" si="4">IF(Q28=0," ",TRUNC(O28/Q28,2))</f>
        <v>4.28</v>
      </c>
      <c r="S28" s="57">
        <v>12</v>
      </c>
      <c r="T28" s="57" t="str">
        <f>IF(O28=0,"", IF(R28&gt;=Y28,"PR",IF(R28&lt;X28,"OG","MG")))</f>
        <v>MG</v>
      </c>
      <c r="U28" s="63"/>
      <c r="V28" s="60"/>
      <c r="X28">
        <v>3.6</v>
      </c>
      <c r="Y28" s="61">
        <v>4.79</v>
      </c>
      <c r="AA28" t="s">
        <v>33</v>
      </c>
      <c r="AB28" t="s">
        <v>29</v>
      </c>
      <c r="AC28" t="s">
        <v>32</v>
      </c>
    </row>
    <row r="29" spans="1:29" ht="18" customHeight="1" x14ac:dyDescent="0.25">
      <c r="B29" s="55">
        <v>9441</v>
      </c>
      <c r="C29" s="56" t="str">
        <f>VLOOKUP(B29,[1]LEDEN!A:B,2,FALSE)</f>
        <v>ROSIER Nick</v>
      </c>
      <c r="D29" s="56"/>
      <c r="E29" s="56"/>
      <c r="F29" s="56"/>
      <c r="G29" s="56"/>
      <c r="H29" s="56"/>
      <c r="I29" s="56"/>
      <c r="J29" s="56"/>
      <c r="K29" s="56"/>
      <c r="L29" s="63"/>
      <c r="M29" s="64"/>
      <c r="N29" s="55">
        <v>0</v>
      </c>
      <c r="O29" s="56">
        <v>89</v>
      </c>
      <c r="P29" s="56"/>
      <c r="Q29" s="57">
        <v>21</v>
      </c>
      <c r="R29" s="58">
        <f t="shared" si="4"/>
        <v>4.2300000000000004</v>
      </c>
      <c r="S29" s="57">
        <v>14</v>
      </c>
      <c r="T29" s="57" t="str">
        <f>IF(O29=0,"", IF(R29&gt;=Y29,"PR",IF(R29&lt;X29,"OG","MG")))</f>
        <v>MG</v>
      </c>
      <c r="U29" s="63"/>
      <c r="V29" s="60"/>
      <c r="X29">
        <v>3.6</v>
      </c>
      <c r="Y29" s="61">
        <v>4.79</v>
      </c>
      <c r="AA29" t="s">
        <v>29</v>
      </c>
      <c r="AB29" t="s">
        <v>32</v>
      </c>
      <c r="AC29" t="s">
        <v>35</v>
      </c>
    </row>
    <row r="30" spans="1:29" ht="18" hidden="1" customHeight="1" x14ac:dyDescent="0.25">
      <c r="B30" s="55" t="s">
        <v>31</v>
      </c>
      <c r="C30" s="56" t="e">
        <f>VLOOKUP(B30,[1]LEDEN!A:B,2,FALSE)</f>
        <v>#N/A</v>
      </c>
      <c r="D30" s="56"/>
      <c r="E30" s="56"/>
      <c r="F30" s="56"/>
      <c r="G30" s="56"/>
      <c r="H30" s="56"/>
      <c r="I30" s="56"/>
      <c r="J30" s="56"/>
      <c r="K30" s="56"/>
      <c r="L30" s="63"/>
      <c r="M30" s="64"/>
      <c r="N30" s="59"/>
      <c r="O30" s="65"/>
      <c r="P30" s="65"/>
      <c r="Q30" s="59"/>
      <c r="R30" s="58" t="str">
        <f t="shared" si="4"/>
        <v xml:space="preserve"> </v>
      </c>
      <c r="S30" s="66"/>
      <c r="T30" s="66" t="str">
        <f t="shared" ref="T30:T31" si="5">IF(O30=0,"", IF(R30&gt;=Y30,"PR",IF(R30&lt;X30,"OG","MG")))</f>
        <v/>
      </c>
      <c r="U30" s="63"/>
      <c r="V30" s="60"/>
      <c r="X30">
        <v>3.6</v>
      </c>
      <c r="Y30" s="61">
        <v>4.79</v>
      </c>
      <c r="AA30" t="s">
        <v>31</v>
      </c>
      <c r="AB30" t="s">
        <v>31</v>
      </c>
      <c r="AC30" t="s">
        <v>33</v>
      </c>
    </row>
    <row r="31" spans="1:29" ht="18" customHeight="1" x14ac:dyDescent="0.25">
      <c r="B31" s="67" t="s">
        <v>36</v>
      </c>
      <c r="C31" s="67"/>
      <c r="D31" s="67"/>
      <c r="E31" s="67"/>
      <c r="F31" s="67"/>
      <c r="G31" s="67"/>
      <c r="H31" s="67"/>
      <c r="I31" s="67"/>
      <c r="J31" s="67"/>
      <c r="K31" s="67"/>
      <c r="L31" s="42"/>
      <c r="M31" s="42"/>
      <c r="N31" s="68">
        <f>SUM(N27:N30)</f>
        <v>2</v>
      </c>
      <c r="O31" s="69">
        <f>SUM(O27:P30)</f>
        <v>263</v>
      </c>
      <c r="P31" s="69"/>
      <c r="Q31" s="68">
        <f>SUM(Q27:Q30)</f>
        <v>61</v>
      </c>
      <c r="R31" s="70">
        <f>IF(Q31=0," ",TRUNC(O31/Q31,2))</f>
        <v>4.3099999999999996</v>
      </c>
      <c r="S31" s="68">
        <f>MAX(S27:S30)</f>
        <v>16</v>
      </c>
      <c r="T31" s="68" t="str">
        <f t="shared" si="5"/>
        <v>MG</v>
      </c>
      <c r="U31" s="79">
        <f>IF(Q31=0,"",(R31/X31))</f>
        <v>1.1972222222222222</v>
      </c>
      <c r="V31" s="68">
        <v>2</v>
      </c>
      <c r="X31">
        <v>3.6</v>
      </c>
      <c r="Y31" s="61">
        <v>4.79</v>
      </c>
    </row>
    <row r="32" spans="1:29" ht="12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29" ht="18" customHeight="1" x14ac:dyDescent="0.3">
      <c r="A33">
        <v>90</v>
      </c>
      <c r="B33" s="45">
        <v>6720</v>
      </c>
      <c r="C33" s="46" t="str">
        <f>VLOOKUP(B33,[1]LEDEN!A:B,2,FALSE)</f>
        <v>WILLE Etienne</v>
      </c>
      <c r="D33" s="47"/>
      <c r="E33" s="47"/>
      <c r="F33" s="47"/>
      <c r="G33" s="47"/>
      <c r="H33" s="47"/>
      <c r="I33" s="47"/>
      <c r="J33" s="47"/>
      <c r="K33" s="47"/>
      <c r="L33" s="48" t="str">
        <f>VLOOKUP(B33,[1]LEDEN!A:C,3,FALSE)</f>
        <v>DOS</v>
      </c>
      <c r="M33" s="46"/>
      <c r="N33" s="49"/>
      <c r="O33" s="50"/>
      <c r="P33" s="50"/>
      <c r="Q33" s="8"/>
      <c r="R33" s="8"/>
      <c r="S33" s="8"/>
      <c r="T33" s="8"/>
      <c r="U33" s="8"/>
      <c r="V33" s="8"/>
      <c r="Z33" s="62" t="s">
        <v>30</v>
      </c>
      <c r="AA33" s="62" t="s">
        <v>30</v>
      </c>
      <c r="AB33" s="62" t="s">
        <v>30</v>
      </c>
      <c r="AC33" s="62" t="s">
        <v>30</v>
      </c>
    </row>
    <row r="34" spans="1:29" ht="18" customHeight="1" x14ac:dyDescent="0.25">
      <c r="B34" s="51">
        <v>9441</v>
      </c>
      <c r="C34" s="52" t="str">
        <f>VLOOKUP(B34,[1]LEDEN!A:B,2,FALSE)</f>
        <v>ROSIER Nick</v>
      </c>
      <c r="D34" s="52"/>
      <c r="E34" s="52"/>
      <c r="F34" s="52"/>
      <c r="G34" s="52"/>
      <c r="H34" s="52"/>
      <c r="I34" s="52"/>
      <c r="J34" s="52"/>
      <c r="K34" s="52"/>
      <c r="L34" s="53"/>
      <c r="M34" s="54"/>
      <c r="N34" s="55">
        <v>2</v>
      </c>
      <c r="O34" s="56">
        <v>90</v>
      </c>
      <c r="P34" s="56"/>
      <c r="Q34" s="57">
        <v>31</v>
      </c>
      <c r="R34" s="58">
        <f>IF(Q34=0," ",TRUNC(O34/Q34,2))</f>
        <v>2.9</v>
      </c>
      <c r="S34" s="57">
        <v>29</v>
      </c>
      <c r="T34" s="57" t="str">
        <f>IF(O34=0,"",IF(R34&gt;=Y34,"PR",IF(R34&lt;X34,"OG","MG")))</f>
        <v>OG</v>
      </c>
      <c r="U34" s="59"/>
      <c r="V34" s="60"/>
      <c r="X34">
        <v>3.6</v>
      </c>
      <c r="Y34" s="61">
        <v>4.79</v>
      </c>
      <c r="Z34" t="s">
        <v>29</v>
      </c>
      <c r="AA34" t="s">
        <v>34</v>
      </c>
      <c r="AB34" t="s">
        <v>33</v>
      </c>
      <c r="AC34" t="s">
        <v>29</v>
      </c>
    </row>
    <row r="35" spans="1:29" ht="18" customHeight="1" x14ac:dyDescent="0.25">
      <c r="B35" s="55">
        <v>9961</v>
      </c>
      <c r="C35" s="56" t="str">
        <f>VLOOKUP(B35,[1]LEDEN!A:B,2,FALSE)</f>
        <v>VANDENBROELE Kurt</v>
      </c>
      <c r="D35" s="56"/>
      <c r="E35" s="56"/>
      <c r="F35" s="56"/>
      <c r="G35" s="56"/>
      <c r="H35" s="56"/>
      <c r="I35" s="56"/>
      <c r="J35" s="56"/>
      <c r="K35" s="56"/>
      <c r="L35" s="63"/>
      <c r="M35" s="64"/>
      <c r="N35" s="55">
        <v>0</v>
      </c>
      <c r="O35" s="56">
        <v>43</v>
      </c>
      <c r="P35" s="56"/>
      <c r="Q35" s="57">
        <v>21</v>
      </c>
      <c r="R35" s="58">
        <f t="shared" ref="R35:R37" si="6">IF(Q35=0," ",TRUNC(O35/Q35,2))</f>
        <v>2.04</v>
      </c>
      <c r="S35" s="57">
        <v>12</v>
      </c>
      <c r="T35" s="57" t="str">
        <f>IF(O35=0,"", IF(R35&gt;=Y35,"PR",IF(R35&lt;X35,"OG","MG")))</f>
        <v>OG</v>
      </c>
      <c r="U35" s="63"/>
      <c r="V35" s="60"/>
      <c r="X35">
        <v>3.6</v>
      </c>
      <c r="Y35" s="61">
        <v>4.79</v>
      </c>
      <c r="AA35" t="s">
        <v>31</v>
      </c>
      <c r="AB35" t="s">
        <v>31</v>
      </c>
      <c r="AC35" t="s">
        <v>34</v>
      </c>
    </row>
    <row r="36" spans="1:29" ht="18" customHeight="1" x14ac:dyDescent="0.25">
      <c r="B36" s="55">
        <v>1071</v>
      </c>
      <c r="C36" s="56" t="str">
        <f>VLOOKUP(B36,[1]LEDEN!A:B,2,FALSE)</f>
        <v>BILLIET Jelle</v>
      </c>
      <c r="D36" s="56"/>
      <c r="E36" s="56"/>
      <c r="F36" s="56"/>
      <c r="G36" s="56"/>
      <c r="H36" s="56"/>
      <c r="I36" s="56"/>
      <c r="J36" s="56"/>
      <c r="K36" s="56"/>
      <c r="L36" s="63"/>
      <c r="M36" s="64"/>
      <c r="N36" s="55">
        <v>2</v>
      </c>
      <c r="O36" s="56">
        <v>90</v>
      </c>
      <c r="P36" s="56"/>
      <c r="Q36" s="57">
        <v>13</v>
      </c>
      <c r="R36" s="58">
        <f t="shared" si="6"/>
        <v>6.92</v>
      </c>
      <c r="S36" s="57">
        <v>39</v>
      </c>
      <c r="T36" s="57" t="str">
        <f>IF(O36=0,"", IF(R36&gt;=Y36,"PR",IF(R36&lt;X36,"OG","MG")))</f>
        <v>PR</v>
      </c>
      <c r="U36" s="63"/>
      <c r="V36" s="60"/>
      <c r="X36">
        <v>3.6</v>
      </c>
      <c r="Y36" s="61">
        <v>4.79</v>
      </c>
      <c r="AA36" t="s">
        <v>33</v>
      </c>
      <c r="AB36" t="s">
        <v>29</v>
      </c>
      <c r="AC36" t="s">
        <v>31</v>
      </c>
    </row>
    <row r="37" spans="1:29" ht="18" hidden="1" customHeight="1" x14ac:dyDescent="0.25">
      <c r="B37" s="55" t="s">
        <v>32</v>
      </c>
      <c r="C37" s="56" t="e">
        <f>VLOOKUP(B37,[1]LEDEN!A:B,2,FALSE)</f>
        <v>#N/A</v>
      </c>
      <c r="D37" s="56"/>
      <c r="E37" s="56"/>
      <c r="F37" s="56"/>
      <c r="G37" s="56"/>
      <c r="H37" s="56"/>
      <c r="I37" s="56"/>
      <c r="J37" s="56"/>
      <c r="K37" s="56"/>
      <c r="L37" s="63"/>
      <c r="M37" s="64"/>
      <c r="N37" s="59"/>
      <c r="O37" s="65"/>
      <c r="P37" s="65"/>
      <c r="Q37" s="59"/>
      <c r="R37" s="58" t="str">
        <f t="shared" si="6"/>
        <v xml:space="preserve"> </v>
      </c>
      <c r="S37" s="66"/>
      <c r="T37" s="66" t="str">
        <f t="shared" ref="T37:T38" si="7">IF(O37=0,"", IF(R37&gt;=Y37,"PR",IF(R37&lt;X37,"OG","MG")))</f>
        <v/>
      </c>
      <c r="U37" s="63"/>
      <c r="V37" s="60"/>
      <c r="X37">
        <v>3.6</v>
      </c>
      <c r="Y37" s="61">
        <v>4.79</v>
      </c>
      <c r="AA37" t="s">
        <v>29</v>
      </c>
      <c r="AB37" t="s">
        <v>32</v>
      </c>
      <c r="AC37" t="s">
        <v>32</v>
      </c>
    </row>
    <row r="38" spans="1:29" ht="18" customHeight="1" x14ac:dyDescent="0.25">
      <c r="B38" s="67" t="s">
        <v>36</v>
      </c>
      <c r="C38" s="67"/>
      <c r="D38" s="67"/>
      <c r="E38" s="67"/>
      <c r="F38" s="67"/>
      <c r="G38" s="67"/>
      <c r="H38" s="67"/>
      <c r="I38" s="67"/>
      <c r="J38" s="67"/>
      <c r="K38" s="67"/>
      <c r="L38" s="42"/>
      <c r="M38" s="42"/>
      <c r="N38" s="68">
        <f>SUM(N34:N37)</f>
        <v>4</v>
      </c>
      <c r="O38" s="69">
        <f>SUM(O34:P37)</f>
        <v>223</v>
      </c>
      <c r="P38" s="69"/>
      <c r="Q38" s="68">
        <f>SUM(Q34:Q37)</f>
        <v>65</v>
      </c>
      <c r="R38" s="70">
        <f>IF(Q38=0," ",TRUNC(O38/Q38,2))</f>
        <v>3.43</v>
      </c>
      <c r="S38" s="68">
        <f>MAX(S34:S37)</f>
        <v>39</v>
      </c>
      <c r="T38" s="68" t="str">
        <f t="shared" si="7"/>
        <v>OG</v>
      </c>
      <c r="U38" s="79">
        <f>IF(Q38=0,"",(R38/X38))</f>
        <v>0.95277777777777783</v>
      </c>
      <c r="V38" s="68">
        <v>3</v>
      </c>
      <c r="X38">
        <v>3.6</v>
      </c>
      <c r="Y38" s="61">
        <v>4.79</v>
      </c>
    </row>
    <row r="39" spans="1:29" ht="10.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29" x14ac:dyDescent="0.25">
      <c r="C40" s="80">
        <f ca="1">TODAY()</f>
        <v>43156</v>
      </c>
      <c r="D40" s="80"/>
      <c r="E40" s="80"/>
      <c r="F40" s="80"/>
      <c r="G40" s="80"/>
      <c r="H40" s="80"/>
      <c r="Q40" t="s">
        <v>37</v>
      </c>
    </row>
  </sheetData>
  <mergeCells count="60">
    <mergeCell ref="C40:H40"/>
    <mergeCell ref="C36:K36"/>
    <mergeCell ref="O36:P36"/>
    <mergeCell ref="C37:K37"/>
    <mergeCell ref="O37:P37"/>
    <mergeCell ref="B38:K38"/>
    <mergeCell ref="O38:P38"/>
    <mergeCell ref="C33:K33"/>
    <mergeCell ref="L33:M33"/>
    <mergeCell ref="O33:P33"/>
    <mergeCell ref="C34:K34"/>
    <mergeCell ref="O34:P34"/>
    <mergeCell ref="C35:K35"/>
    <mergeCell ref="O35:P35"/>
    <mergeCell ref="C29:K29"/>
    <mergeCell ref="O29:P29"/>
    <mergeCell ref="C30:K30"/>
    <mergeCell ref="O30:P30"/>
    <mergeCell ref="B31:K31"/>
    <mergeCell ref="O31:P31"/>
    <mergeCell ref="C26:K26"/>
    <mergeCell ref="L26:M26"/>
    <mergeCell ref="O26:P26"/>
    <mergeCell ref="C27:K27"/>
    <mergeCell ref="O27:P27"/>
    <mergeCell ref="C28:K28"/>
    <mergeCell ref="O28:P28"/>
    <mergeCell ref="C22:K22"/>
    <mergeCell ref="O22:P22"/>
    <mergeCell ref="C23:K23"/>
    <mergeCell ref="O23:P23"/>
    <mergeCell ref="B24:K24"/>
    <mergeCell ref="O24:P24"/>
    <mergeCell ref="C19:K19"/>
    <mergeCell ref="L19:M19"/>
    <mergeCell ref="O19:P19"/>
    <mergeCell ref="C20:K20"/>
    <mergeCell ref="O20:P20"/>
    <mergeCell ref="C21:K21"/>
    <mergeCell ref="O21:P21"/>
    <mergeCell ref="C15:K15"/>
    <mergeCell ref="O15:P15"/>
    <mergeCell ref="C16:K16"/>
    <mergeCell ref="O16:P16"/>
    <mergeCell ref="B17:K17"/>
    <mergeCell ref="O17:P17"/>
    <mergeCell ref="C12:K12"/>
    <mergeCell ref="L12:M12"/>
    <mergeCell ref="O12:P12"/>
    <mergeCell ref="C13:K13"/>
    <mergeCell ref="O13:P13"/>
    <mergeCell ref="C14:K14"/>
    <mergeCell ref="O14:P14"/>
    <mergeCell ref="A5:V5"/>
    <mergeCell ref="O7:Q7"/>
    <mergeCell ref="B8:C8"/>
    <mergeCell ref="O8:P8"/>
    <mergeCell ref="C10:K10"/>
    <mergeCell ref="L10:M10"/>
    <mergeCell ref="O10:P10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3°&amp;4°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2018-02-25T07:56:02Z</dcterms:created>
  <dcterms:modified xsi:type="dcterms:W3CDTF">2018-02-25T07:56:35Z</dcterms:modified>
</cp:coreProperties>
</file>