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ewf7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50" i="1" l="1"/>
  <c r="K47" i="1"/>
  <c r="I47" i="1"/>
  <c r="G47" i="1"/>
  <c r="F47" i="1"/>
  <c r="H46" i="1"/>
  <c r="H47" i="1" s="1"/>
  <c r="J47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H36" i="1" s="1"/>
  <c r="J36" i="1" s="1"/>
  <c r="C35" i="1"/>
  <c r="J34" i="1"/>
  <c r="C34" i="1"/>
  <c r="J33" i="1"/>
  <c r="H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H12" i="1"/>
  <c r="C12" i="1"/>
  <c r="J11" i="1"/>
  <c r="C11" i="1"/>
  <c r="J10" i="1"/>
  <c r="C10" i="1"/>
  <c r="J9" i="1"/>
  <c r="C9" i="1"/>
  <c r="G6" i="1"/>
  <c r="B6" i="1"/>
  <c r="J13" i="1" l="1"/>
  <c r="J24" i="1"/>
  <c r="J35" i="1"/>
  <c r="J46" i="1"/>
</calcChain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<sst xmlns="http://schemas.openxmlformats.org/spreadsheetml/2006/main" count="51" uniqueCount="21">
  <si>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</si>
  <si>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</si>
  <si>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</si>
  <si>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</si>
  <si>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</si>
  <si>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</si>
  <si>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</si>
  <si>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K.BC GILDE HOGER OP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</si>
  <si>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</si>
  <si>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</si>
  <si>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</si>
  <si>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</si>
  <si>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</si>
  <si>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</si>
  <si>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</si>
  <si>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</si>
  <si>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</si>
  <si>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</si>
  <si>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Albert Verbeken</t>
  </si>
  <si>
    <t>GSB BEIDE VLAANDEREN</t>
  </si>
  <si>
    <t xml:space="preserve">                       Gewestfinale 7°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</si>
</sst>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0" fillId="0" borderId="0" xfId="0" applyNumberFormat="1"/>
    <xf numFmtId="0" fontId="0" fillId="0" borderId="18" xfId="0" applyBorder="1"/>
    <xf numFmtId="0" fontId="0" fillId="0" borderId="18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%20vrijspel%20%20K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&amp;3"/>
      <sheetName val="gwf 2°&amp;1°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703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B1" zoomScale="75" workbookViewId="0">
      <selection activeCell="P29" sqref="P29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20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11">
        <v>42756</v>
      </c>
      <c r="D3" s="11"/>
      <c r="E3" s="12" t="s">
        <v>6</v>
      </c>
      <c r="F3" s="13" t="s">
        <v>7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8</v>
      </c>
      <c r="B6" s="23" t="str">
        <f>VLOOKUP(L6,[1]LEDEN!A$1:E$65536,2,FALSE)</f>
        <v>VAN DE VELDE August</v>
      </c>
      <c r="C6" s="22"/>
      <c r="D6" s="22"/>
      <c r="E6" s="22"/>
      <c r="F6" s="22" t="s">
        <v>9</v>
      </c>
      <c r="G6" s="24" t="str">
        <f>VLOOKUP(L6,[1]LEDEN!A$1:E$65536,3,FALSE)</f>
        <v>K.GHOK</v>
      </c>
      <c r="H6" s="24"/>
      <c r="I6" s="22"/>
      <c r="J6" s="22"/>
      <c r="K6" s="22"/>
      <c r="L6" s="25">
        <v>8702</v>
      </c>
    </row>
    <row r="7" spans="1:14" ht="6" customHeight="1" x14ac:dyDescent="0.2"/>
    <row r="8" spans="1:14" x14ac:dyDescent="0.2">
      <c r="F8" s="26" t="s">
        <v>10</v>
      </c>
      <c r="G8" s="27" t="s">
        <v>11</v>
      </c>
      <c r="H8" s="27">
        <v>2.2999999999999998</v>
      </c>
      <c r="I8" s="28" t="s">
        <v>12</v>
      </c>
      <c r="J8" s="29" t="s">
        <v>13</v>
      </c>
      <c r="K8" s="27" t="s">
        <v>14</v>
      </c>
      <c r="L8" s="27" t="s">
        <v>15</v>
      </c>
    </row>
    <row r="9" spans="1:14" ht="15" customHeight="1" x14ac:dyDescent="0.2">
      <c r="B9" s="30">
        <v>1</v>
      </c>
      <c r="C9" s="31" t="str">
        <f>VLOOKUP(N9,[1]LEDEN!A$1:E$65536,2,FALSE)</f>
        <v>HIMPE Jérémy</v>
      </c>
      <c r="D9" s="32"/>
      <c r="E9" s="32"/>
      <c r="F9" s="30">
        <v>2</v>
      </c>
      <c r="G9" s="30"/>
      <c r="H9" s="30">
        <v>40</v>
      </c>
      <c r="I9" s="30">
        <v>16</v>
      </c>
      <c r="J9" s="33">
        <f t="shared" ref="J9:J14" si="0">ROUNDDOWN(H9/I9,2)</f>
        <v>2.5</v>
      </c>
      <c r="K9" s="30">
        <v>9</v>
      </c>
      <c r="L9" s="34">
        <v>1</v>
      </c>
      <c r="N9" s="35">
        <v>9502</v>
      </c>
    </row>
    <row r="10" spans="1:14" ht="15" customHeight="1" x14ac:dyDescent="0.2">
      <c r="B10" s="30">
        <v>2</v>
      </c>
      <c r="C10" s="31" t="str">
        <f>VLOOKUP(N10,[1]LEDEN!A$1:E$65536,2,FALSE)</f>
        <v>CARDON Eric</v>
      </c>
      <c r="D10" s="32"/>
      <c r="E10" s="32"/>
      <c r="F10" s="30">
        <v>2</v>
      </c>
      <c r="G10" s="30"/>
      <c r="H10" s="30">
        <v>40</v>
      </c>
      <c r="I10" s="30">
        <v>18</v>
      </c>
      <c r="J10" s="33">
        <f t="shared" si="0"/>
        <v>2.2200000000000002</v>
      </c>
      <c r="K10" s="30">
        <v>6</v>
      </c>
      <c r="L10" s="36"/>
      <c r="N10" s="37">
        <v>7318</v>
      </c>
    </row>
    <row r="11" spans="1:14" ht="15" customHeight="1" x14ac:dyDescent="0.2">
      <c r="B11" s="30">
        <v>3</v>
      </c>
      <c r="C11" s="31" t="str">
        <f>VLOOKUP(N11,[1]LEDEN!A$1:E$65536,2,FALSE)</f>
        <v>ROGIERS Marc</v>
      </c>
      <c r="D11" s="32"/>
      <c r="E11" s="32"/>
      <c r="F11" s="30">
        <v>2</v>
      </c>
      <c r="G11" s="30"/>
      <c r="H11" s="30">
        <v>40</v>
      </c>
      <c r="I11" s="30">
        <v>21</v>
      </c>
      <c r="J11" s="33">
        <f t="shared" si="0"/>
        <v>1.9</v>
      </c>
      <c r="K11" s="30">
        <v>8</v>
      </c>
      <c r="L11" s="36"/>
      <c r="N11" s="37">
        <v>9417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6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6"/>
    </row>
    <row r="14" spans="1:14" ht="15" customHeight="1" x14ac:dyDescent="0.2">
      <c r="A14" s="38"/>
      <c r="B14" s="39"/>
      <c r="C14" s="38" t="s">
        <v>16</v>
      </c>
      <c r="D14" s="38"/>
      <c r="E14" s="38" t="s">
        <v>17</v>
      </c>
      <c r="F14" s="40">
        <f>SUM(F9:F13)</f>
        <v>6</v>
      </c>
      <c r="G14" s="40">
        <f>SUM(G9:G13)</f>
        <v>0</v>
      </c>
      <c r="H14" s="40">
        <f>SUM(H9:H13)</f>
        <v>120</v>
      </c>
      <c r="I14" s="40">
        <f>SUM(I9:I13)</f>
        <v>55</v>
      </c>
      <c r="J14" s="41">
        <f t="shared" si="0"/>
        <v>2.1800000000000002</v>
      </c>
      <c r="K14" s="40">
        <f>MAX(K9:K13)</f>
        <v>9</v>
      </c>
      <c r="L14" s="42"/>
      <c r="M14" s="43"/>
    </row>
    <row r="15" spans="1:14" ht="8.25" customHeight="1" thickBot="1" x14ac:dyDescent="0.25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4" ht="7.5" customHeight="1" x14ac:dyDescent="0.2"/>
    <row r="17" spans="1:14" x14ac:dyDescent="0.2">
      <c r="A17" s="22" t="s">
        <v>8</v>
      </c>
      <c r="B17" s="23" t="str">
        <f>VLOOKUP(L17,[1]LEDEN!A$1:E$65536,2,FALSE)</f>
        <v>HIMPE Jérémy</v>
      </c>
      <c r="C17" s="22"/>
      <c r="D17" s="22"/>
      <c r="E17" s="22"/>
      <c r="F17" s="22" t="s">
        <v>9</v>
      </c>
      <c r="G17" s="24" t="str">
        <f>VLOOKUP(L17,[1]LEDEN!A$1:E$65536,3,FALSE)</f>
        <v>K.GHOK</v>
      </c>
      <c r="H17" s="24"/>
      <c r="I17" s="22"/>
      <c r="J17" s="22"/>
      <c r="K17" s="22"/>
      <c r="L17" s="25">
        <v>9502</v>
      </c>
    </row>
    <row r="18" spans="1:14" ht="6" customHeight="1" x14ac:dyDescent="0.2"/>
    <row r="19" spans="1:14" x14ac:dyDescent="0.2">
      <c r="F19" s="27" t="s">
        <v>10</v>
      </c>
      <c r="G19" s="27" t="s">
        <v>11</v>
      </c>
      <c r="H19" s="27">
        <v>2.2999999999999998</v>
      </c>
      <c r="I19" s="27" t="s">
        <v>12</v>
      </c>
      <c r="J19" s="29" t="s">
        <v>13</v>
      </c>
      <c r="K19" s="27" t="s">
        <v>14</v>
      </c>
      <c r="L19" s="27" t="s">
        <v>15</v>
      </c>
    </row>
    <row r="20" spans="1:14" x14ac:dyDescent="0.2">
      <c r="B20" s="30">
        <v>1</v>
      </c>
      <c r="C20" s="31" t="str">
        <f>VLOOKUP(N20,[1]LEDEN!A$1:E$65536,2,FALSE)</f>
        <v>VAN DE VELDE August</v>
      </c>
      <c r="D20" s="32"/>
      <c r="E20" s="32"/>
      <c r="F20" s="30">
        <v>0</v>
      </c>
      <c r="G20" s="30"/>
      <c r="H20" s="30">
        <v>17</v>
      </c>
      <c r="I20" s="30">
        <v>16</v>
      </c>
      <c r="J20" s="33">
        <f t="shared" ref="J20:J25" si="1">ROUNDDOWN(H20/I20,2)</f>
        <v>1.06</v>
      </c>
      <c r="K20" s="30">
        <v>3</v>
      </c>
      <c r="L20" s="34">
        <v>2</v>
      </c>
      <c r="N20">
        <v>8702</v>
      </c>
    </row>
    <row r="21" spans="1:14" ht="12.75" customHeight="1" x14ac:dyDescent="0.2">
      <c r="B21" s="30">
        <v>2</v>
      </c>
      <c r="C21" s="31" t="str">
        <f>VLOOKUP(N21,[1]LEDEN!A$1:E$65536,2,FALSE)</f>
        <v>ROGIERS Marc</v>
      </c>
      <c r="D21" s="32"/>
      <c r="E21" s="32"/>
      <c r="F21" s="30">
        <v>2</v>
      </c>
      <c r="G21" s="30"/>
      <c r="H21" s="30">
        <v>40</v>
      </c>
      <c r="I21" s="30">
        <v>13</v>
      </c>
      <c r="J21" s="33">
        <f t="shared" si="1"/>
        <v>3.07</v>
      </c>
      <c r="K21" s="30">
        <v>8</v>
      </c>
      <c r="L21" s="36"/>
      <c r="N21">
        <v>9417</v>
      </c>
    </row>
    <row r="22" spans="1:14" ht="12.75" customHeight="1" x14ac:dyDescent="0.2">
      <c r="B22" s="30">
        <v>3</v>
      </c>
      <c r="C22" s="31" t="str">
        <f>VLOOKUP(N22,[1]LEDEN!A$1:E$65536,2,FALSE)</f>
        <v>CARDON Eric</v>
      </c>
      <c r="D22" s="32"/>
      <c r="E22" s="32"/>
      <c r="F22" s="30">
        <v>2</v>
      </c>
      <c r="G22" s="30"/>
      <c r="H22" s="30">
        <v>40</v>
      </c>
      <c r="I22" s="30">
        <v>16</v>
      </c>
      <c r="J22" s="33">
        <f t="shared" si="1"/>
        <v>2.5</v>
      </c>
      <c r="K22" s="30">
        <v>9</v>
      </c>
      <c r="L22" s="36"/>
      <c r="N22">
        <v>7318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6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6"/>
    </row>
    <row r="25" spans="1:14" x14ac:dyDescent="0.2">
      <c r="A25" s="38"/>
      <c r="B25" s="39"/>
      <c r="C25" s="38" t="s">
        <v>16</v>
      </c>
      <c r="D25" s="38"/>
      <c r="E25" s="38" t="s">
        <v>17</v>
      </c>
      <c r="F25" s="40">
        <f>SUM(F20:F24)</f>
        <v>4</v>
      </c>
      <c r="G25" s="40">
        <f>SUM(G20:G24)</f>
        <v>0</v>
      </c>
      <c r="H25" s="40">
        <f>SUM(H20:H24)</f>
        <v>97</v>
      </c>
      <c r="I25" s="40">
        <f>SUM(I20:I24)</f>
        <v>45</v>
      </c>
      <c r="J25" s="41">
        <f t="shared" si="1"/>
        <v>2.15</v>
      </c>
      <c r="K25" s="40">
        <f>MAX(K20:K24)</f>
        <v>9</v>
      </c>
      <c r="L25" s="42"/>
    </row>
    <row r="26" spans="1:14" ht="7.5" customHeight="1" thickBot="1" x14ac:dyDescent="0.25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4" ht="3.75" customHeight="1" x14ac:dyDescent="0.2"/>
    <row r="28" spans="1:14" x14ac:dyDescent="0.2">
      <c r="A28" s="22" t="s">
        <v>8</v>
      </c>
      <c r="B28" s="23" t="str">
        <f>VLOOKUP(L28,[1]LEDEN!A$1:E$65536,2,FALSE)</f>
        <v>ROGIERS Marc</v>
      </c>
      <c r="C28" s="22"/>
      <c r="D28" s="22"/>
      <c r="E28" s="22"/>
      <c r="F28" s="22" t="s">
        <v>9</v>
      </c>
      <c r="G28" s="24" t="str">
        <f>VLOOKUP(L28,[1]LEDEN!A$1:E$65536,3,FALSE)</f>
        <v>SMA</v>
      </c>
      <c r="H28" s="24"/>
      <c r="I28" s="22"/>
      <c r="J28" s="22"/>
      <c r="K28" s="22"/>
      <c r="L28" s="25">
        <v>9417</v>
      </c>
    </row>
    <row r="29" spans="1:14" ht="7.5" customHeight="1" x14ac:dyDescent="0.2"/>
    <row r="30" spans="1:14" x14ac:dyDescent="0.2">
      <c r="F30" s="26" t="s">
        <v>10</v>
      </c>
      <c r="G30" s="27" t="s">
        <v>11</v>
      </c>
      <c r="H30" s="27">
        <v>2.2999999999999998</v>
      </c>
      <c r="I30" s="28" t="s">
        <v>12</v>
      </c>
      <c r="J30" s="29" t="s">
        <v>13</v>
      </c>
      <c r="K30" s="27" t="s">
        <v>14</v>
      </c>
      <c r="L30" s="27" t="s">
        <v>15</v>
      </c>
    </row>
    <row r="31" spans="1:14" x14ac:dyDescent="0.2">
      <c r="B31" s="30">
        <v>1</v>
      </c>
      <c r="C31" s="31" t="str">
        <f>VLOOKUP(N31,[1]LEDEN!A$1:E$65536,2,FALSE)</f>
        <v>CARDON Eric</v>
      </c>
      <c r="D31" s="32"/>
      <c r="E31" s="32"/>
      <c r="F31" s="30">
        <v>2</v>
      </c>
      <c r="G31" s="30"/>
      <c r="H31" s="30">
        <v>40</v>
      </c>
      <c r="I31" s="30">
        <v>12</v>
      </c>
      <c r="J31" s="33">
        <f t="shared" ref="J31:J36" si="2">ROUNDDOWN(H31/I31,2)</f>
        <v>3.33</v>
      </c>
      <c r="K31" s="30">
        <v>19</v>
      </c>
      <c r="L31" s="34">
        <v>3</v>
      </c>
      <c r="N31">
        <v>7318</v>
      </c>
    </row>
    <row r="32" spans="1:14" ht="12.75" customHeight="1" x14ac:dyDescent="0.2">
      <c r="B32" s="30">
        <v>2</v>
      </c>
      <c r="C32" s="31" t="str">
        <f>VLOOKUP(N32,[1]LEDEN!A$1:E$65536,2,FALSE)</f>
        <v>HIMPE Jérémy</v>
      </c>
      <c r="D32" s="32"/>
      <c r="E32" s="32"/>
      <c r="F32" s="30">
        <v>0</v>
      </c>
      <c r="G32" s="30"/>
      <c r="H32" s="30">
        <v>30</v>
      </c>
      <c r="I32" s="30">
        <v>13</v>
      </c>
      <c r="J32" s="33">
        <f t="shared" si="2"/>
        <v>2.2999999999999998</v>
      </c>
      <c r="K32" s="30">
        <v>9</v>
      </c>
      <c r="L32" s="36"/>
      <c r="N32">
        <v>9502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6"/>
    </row>
    <row r="34" spans="1:14" ht="12.75" customHeight="1" x14ac:dyDescent="0.2">
      <c r="B34" s="30">
        <v>3</v>
      </c>
      <c r="C34" s="31" t="str">
        <f>VLOOKUP(N34,[1]LEDEN!A$1:E$65536,2,FALSE)</f>
        <v>VAN DE VELDE August</v>
      </c>
      <c r="D34" s="32"/>
      <c r="E34" s="32"/>
      <c r="F34" s="30">
        <v>0</v>
      </c>
      <c r="G34" s="30"/>
      <c r="H34" s="30">
        <v>29</v>
      </c>
      <c r="I34" s="30">
        <v>21</v>
      </c>
      <c r="J34" s="33">
        <f t="shared" si="2"/>
        <v>1.38</v>
      </c>
      <c r="K34" s="30">
        <v>4</v>
      </c>
      <c r="L34" s="36"/>
      <c r="N34">
        <v>8702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6"/>
    </row>
    <row r="36" spans="1:14" x14ac:dyDescent="0.2">
      <c r="A36" s="38"/>
      <c r="B36" s="39"/>
      <c r="C36" s="38" t="s">
        <v>16</v>
      </c>
      <c r="D36" s="38"/>
      <c r="E36" s="38" t="s">
        <v>17</v>
      </c>
      <c r="F36" s="40">
        <f>SUM(F31:F35)</f>
        <v>2</v>
      </c>
      <c r="G36" s="40">
        <f>SUM(G31:G35)</f>
        <v>0</v>
      </c>
      <c r="H36" s="40">
        <f>SUM(H31:H35)</f>
        <v>99</v>
      </c>
      <c r="I36" s="40">
        <f>SUM(I31:I35)</f>
        <v>46</v>
      </c>
      <c r="J36" s="41">
        <f t="shared" si="2"/>
        <v>2.15</v>
      </c>
      <c r="K36" s="40">
        <f>MAX(K31:K35)</f>
        <v>19</v>
      </c>
      <c r="L36" s="42"/>
    </row>
    <row r="37" spans="1:14" ht="6.75" customHeight="1" thickBot="1" x14ac:dyDescent="0.25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4" ht="6" customHeight="1" x14ac:dyDescent="0.2"/>
    <row r="39" spans="1:14" ht="13.5" customHeight="1" x14ac:dyDescent="0.2">
      <c r="A39" s="22" t="s">
        <v>8</v>
      </c>
      <c r="B39" s="23" t="str">
        <f>VLOOKUP(L39,[1]LEDEN!A$1:E$65536,2,FALSE)</f>
        <v>CARDON Eric</v>
      </c>
      <c r="C39" s="22"/>
      <c r="D39" s="22"/>
      <c r="E39" s="22"/>
      <c r="F39" s="22" t="s">
        <v>9</v>
      </c>
      <c r="G39" s="24" t="str">
        <f>VLOOKUP(L39,[1]LEDEN!A$1:E$65536,3,FALSE)</f>
        <v>QU</v>
      </c>
      <c r="H39" s="24"/>
      <c r="I39" s="22"/>
      <c r="J39" s="22"/>
      <c r="K39" s="22"/>
      <c r="L39" s="25">
        <v>7318</v>
      </c>
    </row>
    <row r="41" spans="1:14" x14ac:dyDescent="0.2">
      <c r="F41" s="26" t="s">
        <v>10</v>
      </c>
      <c r="G41" s="27" t="s">
        <v>11</v>
      </c>
      <c r="H41" s="27">
        <v>2.2999999999999998</v>
      </c>
      <c r="I41" s="28" t="s">
        <v>12</v>
      </c>
      <c r="J41" s="29" t="s">
        <v>13</v>
      </c>
      <c r="K41" s="27" t="s">
        <v>14</v>
      </c>
      <c r="L41" s="27" t="s">
        <v>15</v>
      </c>
    </row>
    <row r="42" spans="1:14" x14ac:dyDescent="0.2">
      <c r="B42" s="30">
        <v>1</v>
      </c>
      <c r="C42" s="31" t="str">
        <f>VLOOKUP(N42,[1]LEDEN!A$1:E$65536,2,FALSE)</f>
        <v>ROGIERS Marc</v>
      </c>
      <c r="D42" s="32"/>
      <c r="E42" s="32"/>
      <c r="F42" s="30">
        <v>0</v>
      </c>
      <c r="G42" s="30"/>
      <c r="H42" s="30">
        <v>14</v>
      </c>
      <c r="I42" s="30">
        <v>12</v>
      </c>
      <c r="J42" s="33">
        <f t="shared" ref="J42:J47" si="3">ROUNDDOWN(H42/I42,2)</f>
        <v>1.1599999999999999</v>
      </c>
      <c r="K42" s="30">
        <v>4</v>
      </c>
      <c r="L42" s="34">
        <v>4</v>
      </c>
      <c r="N42">
        <v>9417</v>
      </c>
    </row>
    <row r="43" spans="1:14" ht="12.75" customHeight="1" x14ac:dyDescent="0.2">
      <c r="B43" s="30">
        <v>2</v>
      </c>
      <c r="C43" s="31" t="str">
        <f>VLOOKUP(N43,[1]LEDEN!A$1:E$65536,2,FALSE)</f>
        <v>VAN DE VELDE August</v>
      </c>
      <c r="D43" s="32"/>
      <c r="E43" s="32"/>
      <c r="F43" s="30">
        <v>0</v>
      </c>
      <c r="G43" s="30"/>
      <c r="H43" s="30">
        <v>31</v>
      </c>
      <c r="I43" s="30">
        <v>18</v>
      </c>
      <c r="J43" s="33">
        <f t="shared" si="3"/>
        <v>1.72</v>
      </c>
      <c r="K43" s="30">
        <v>5</v>
      </c>
      <c r="L43" s="36"/>
      <c r="N43">
        <v>8702</v>
      </c>
    </row>
    <row r="44" spans="1:14" ht="12.75" customHeight="1" x14ac:dyDescent="0.2">
      <c r="B44" s="30">
        <v>3</v>
      </c>
      <c r="C44" s="31" t="str">
        <f>VLOOKUP(N44,[1]LEDEN!A$1:E$65536,2,FALSE)</f>
        <v>HIMPE Jérémy</v>
      </c>
      <c r="D44" s="32"/>
      <c r="E44" s="32"/>
      <c r="F44" s="30">
        <v>0</v>
      </c>
      <c r="G44" s="30"/>
      <c r="H44" s="30">
        <v>35</v>
      </c>
      <c r="I44" s="30">
        <v>16</v>
      </c>
      <c r="J44" s="33">
        <f t="shared" si="3"/>
        <v>2.1800000000000002</v>
      </c>
      <c r="K44" s="30">
        <v>6</v>
      </c>
      <c r="L44" s="36"/>
      <c r="N44">
        <v>9502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6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6"/>
    </row>
    <row r="47" spans="1:14" x14ac:dyDescent="0.2">
      <c r="A47" s="38"/>
      <c r="B47" s="39"/>
      <c r="C47" s="38" t="s">
        <v>16</v>
      </c>
      <c r="D47" s="38"/>
      <c r="E47" s="38" t="s">
        <v>17</v>
      </c>
      <c r="F47" s="40">
        <f>SUM(F42:F46)</f>
        <v>0</v>
      </c>
      <c r="G47" s="40">
        <f>SUM(G42:G46)</f>
        <v>0</v>
      </c>
      <c r="H47" s="40">
        <f>SUM(H42:H46)</f>
        <v>80</v>
      </c>
      <c r="I47" s="40">
        <f>SUM(I42:I46)</f>
        <v>46</v>
      </c>
      <c r="J47" s="41">
        <f t="shared" si="3"/>
        <v>1.73</v>
      </c>
      <c r="K47" s="40">
        <f>MAX(K42:K46)</f>
        <v>6</v>
      </c>
      <c r="L47" s="42"/>
    </row>
    <row r="48" spans="1:14" ht="4.5" customHeight="1" thickBot="1" x14ac:dyDescent="0.25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3:13" ht="6" customHeight="1" x14ac:dyDescent="0.2"/>
    <row r="50" spans="3:13" ht="15.75" x14ac:dyDescent="0.25">
      <c r="C50" s="46">
        <f ca="1">TODAY()</f>
        <v>42760</v>
      </c>
      <c r="D50" s="47"/>
      <c r="I50" s="48" t="s">
        <v>18</v>
      </c>
      <c r="J50" s="49"/>
      <c r="K50" s="49"/>
      <c r="L50" s="49"/>
      <c r="M50" s="49"/>
    </row>
    <row r="52" spans="3:13" x14ac:dyDescent="0.2">
      <c r="I52" t="s">
        <v>19</v>
      </c>
    </row>
  </sheetData>
  <sheetCalcPr fullCalcOnLoad="1"/>
  <mergeCells count="8">
    <mergeCell ref="L42:L47"/>
    <mergeCell ref="C50:D50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2017-01-25T09:14:44Z</dcterms:created>
  <dcterms:modified xsi:type="dcterms:W3CDTF">2017-01-25T09:15:29Z</dcterms:modified>
</cp:coreProperties>
</file>