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72" i="1" l="1"/>
  <c r="K69" i="1"/>
  <c r="I69" i="1"/>
  <c r="G69" i="1"/>
  <c r="F69" i="1"/>
  <c r="J68" i="1"/>
  <c r="H68" i="1"/>
  <c r="C68" i="1"/>
  <c r="H67" i="1"/>
  <c r="J67" i="1" s="1"/>
  <c r="C67" i="1"/>
  <c r="H66" i="1"/>
  <c r="J66" i="1" s="1"/>
  <c r="C66" i="1"/>
  <c r="H65" i="1"/>
  <c r="J65" i="1" s="1"/>
  <c r="C65" i="1"/>
  <c r="J64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H56" i="1"/>
  <c r="J56" i="1" s="1"/>
  <c r="C56" i="1"/>
  <c r="H55" i="1"/>
  <c r="J55" i="1" s="1"/>
  <c r="C55" i="1"/>
  <c r="J54" i="1"/>
  <c r="H54" i="1"/>
  <c r="C54" i="1"/>
  <c r="H53" i="1"/>
  <c r="H58" i="1" s="1"/>
  <c r="J58" i="1" s="1"/>
  <c r="C53" i="1"/>
  <c r="G50" i="1"/>
  <c r="B50" i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H43" i="1"/>
  <c r="J43" i="1" s="1"/>
  <c r="C43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H33" i="1"/>
  <c r="J33" i="1" s="1"/>
  <c r="C33" i="1"/>
  <c r="H32" i="1"/>
  <c r="J32" i="1" s="1"/>
  <c r="C32" i="1"/>
  <c r="H31" i="1"/>
  <c r="J31" i="1" s="1"/>
  <c r="C31" i="1"/>
  <c r="G28" i="1"/>
  <c r="B28" i="1"/>
  <c r="K25" i="1"/>
  <c r="I25" i="1"/>
  <c r="G25" i="1"/>
  <c r="F25" i="1"/>
  <c r="J24" i="1"/>
  <c r="H24" i="1"/>
  <c r="C24" i="1"/>
  <c r="H23" i="1"/>
  <c r="J23" i="1" s="1"/>
  <c r="C23" i="1"/>
  <c r="H22" i="1"/>
  <c r="J22" i="1" s="1"/>
  <c r="C22" i="1"/>
  <c r="H21" i="1"/>
  <c r="J21" i="1" s="1"/>
  <c r="C21" i="1"/>
  <c r="J20" i="1"/>
  <c r="H20" i="1"/>
  <c r="H25" i="1" s="1"/>
  <c r="J25" i="1" s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H11" i="1"/>
  <c r="C11" i="1"/>
  <c r="J10" i="1"/>
  <c r="H10" i="1"/>
  <c r="C10" i="1"/>
  <c r="H9" i="1"/>
  <c r="J9" i="1" s="1"/>
  <c r="C9" i="1"/>
  <c r="G6" i="1"/>
  <c r="B6" i="1"/>
  <c r="H14" i="1" l="1"/>
  <c r="J14" i="1" s="1"/>
  <c r="J53" i="1"/>
  <c r="H36" i="1"/>
  <c r="J36" i="1" s="1"/>
  <c r="J42" i="1"/>
</calcChain>
</file>

<file path=xl/sharedStrings.xml><?xml version="1.0" encoding="utf-8"?>
<sst xmlns="http://schemas.openxmlformats.org/spreadsheetml/2006/main" count="69" uniqueCount="23">
  <si>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</si>
  <si>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</si>
  <si>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</si>
  <si>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</si>
  <si>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DRIEBANDEN</t>
  </si>
  <si>
    <t xml:space="preserve">        KLEIN</t>
  </si>
  <si>
    <t>datum:</t>
  </si>
  <si>
    <t>Lokaal:</t>
  </si>
  <si>
    <t>BC 'T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</si>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</sst>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4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3" xfId="0" applyBorder="1"/>
    <xf numFmtId="0" fontId="0" fillId="0" borderId="15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/>
    <xf numFmtId="0" fontId="6" fillId="0" borderId="0" xfId="0" applyFont="1"/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42819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VANDECAN Florian</v>
      </c>
      <c r="C6" s="22"/>
      <c r="D6" s="22"/>
      <c r="E6" s="22"/>
      <c r="F6" s="22" t="s">
        <v>10</v>
      </c>
      <c r="G6" s="24" t="str">
        <f>VLOOKUP(L6,[1]LEDEN!A$1:E$65536,3,FALSE)</f>
        <v>STER</v>
      </c>
      <c r="H6" s="24"/>
      <c r="I6" s="22"/>
      <c r="J6" s="22"/>
      <c r="K6" s="22"/>
      <c r="L6" s="25">
        <v>9458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VLOOKUP(N9,[1]LEDEN!A$1:B$65536,2,FALSE)</f>
        <v>BORREMANS Edouard</v>
      </c>
      <c r="D9" s="32"/>
      <c r="E9" s="32"/>
      <c r="F9" s="30">
        <v>2</v>
      </c>
      <c r="G9" s="30">
        <v>15</v>
      </c>
      <c r="H9" s="33">
        <f>G9*0.9082</f>
        <v>13.622999999999999</v>
      </c>
      <c r="I9" s="30">
        <v>34</v>
      </c>
      <c r="J9" s="34">
        <f t="shared" ref="J9:J14" si="0">ROUNDDOWN(H9/I9,3)</f>
        <v>0.4</v>
      </c>
      <c r="K9" s="30">
        <v>2</v>
      </c>
      <c r="L9" s="35">
        <v>1</v>
      </c>
      <c r="N9">
        <v>9296</v>
      </c>
    </row>
    <row r="10" spans="1:14" ht="15" customHeight="1" x14ac:dyDescent="0.2">
      <c r="B10" s="30">
        <v>2</v>
      </c>
      <c r="C10" s="31" t="str">
        <f>VLOOKUP(N10,[1]LEDEN!A$1:B$65536,2,FALSE)</f>
        <v>LEEMAN Rudy</v>
      </c>
      <c r="D10" s="32"/>
      <c r="E10" s="32"/>
      <c r="F10" s="30">
        <v>0</v>
      </c>
      <c r="G10" s="30">
        <v>11</v>
      </c>
      <c r="H10" s="33">
        <f>G10*0.9082</f>
        <v>9.9901999999999997</v>
      </c>
      <c r="I10" s="30">
        <v>37</v>
      </c>
      <c r="J10" s="34">
        <f t="shared" si="0"/>
        <v>0.27</v>
      </c>
      <c r="K10" s="30">
        <v>3</v>
      </c>
      <c r="L10" s="36"/>
      <c r="N10">
        <v>9522</v>
      </c>
    </row>
    <row r="11" spans="1:14" ht="15" customHeight="1" x14ac:dyDescent="0.2">
      <c r="B11" s="30">
        <v>3</v>
      </c>
      <c r="C11" s="31" t="str">
        <f>VLOOKUP(N11,[1]LEDEN!A$1:B$65536,2,FALSE)</f>
        <v>DE BLOCK Omer</v>
      </c>
      <c r="D11" s="32"/>
      <c r="E11" s="32"/>
      <c r="F11" s="30">
        <v>2</v>
      </c>
      <c r="G11" s="30">
        <v>15</v>
      </c>
      <c r="H11" s="33">
        <f>G11*0.9082</f>
        <v>13.622999999999999</v>
      </c>
      <c r="I11" s="30">
        <v>33</v>
      </c>
      <c r="J11" s="34">
        <f t="shared" si="0"/>
        <v>0.41199999999999998</v>
      </c>
      <c r="K11" s="30">
        <v>3</v>
      </c>
      <c r="L11" s="36"/>
      <c r="N11">
        <v>4895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3">
        <f>G12/8*7</f>
        <v>0</v>
      </c>
      <c r="I12" s="30"/>
      <c r="J12" s="34" t="e">
        <f t="shared" si="0"/>
        <v>#DIV/0!</v>
      </c>
      <c r="K12" s="30"/>
      <c r="L12" s="36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3">
        <f>G13/8*7</f>
        <v>0</v>
      </c>
      <c r="I13" s="30"/>
      <c r="J13" s="34" t="e">
        <f t="shared" si="0"/>
        <v>#DIV/0!</v>
      </c>
      <c r="K13" s="30"/>
      <c r="L13" s="36"/>
    </row>
    <row r="14" spans="1:14" ht="15" customHeight="1" x14ac:dyDescent="0.2">
      <c r="A14" s="37"/>
      <c r="B14" s="38"/>
      <c r="C14" s="39" t="s">
        <v>17</v>
      </c>
      <c r="D14" s="37"/>
      <c r="E14" s="37" t="s">
        <v>18</v>
      </c>
      <c r="F14" s="40">
        <f>SUM(F9:F13)</f>
        <v>4</v>
      </c>
      <c r="G14" s="40">
        <f>SUM(G9:G13)</f>
        <v>41</v>
      </c>
      <c r="H14" s="41">
        <f>SUM(H9:H13)</f>
        <v>37.236199999999997</v>
      </c>
      <c r="I14" s="40">
        <f>SUM(I9:I13)</f>
        <v>104</v>
      </c>
      <c r="J14" s="42">
        <f t="shared" si="0"/>
        <v>0.35799999999999998</v>
      </c>
      <c r="K14" s="40">
        <f>MAX(K9:K13)</f>
        <v>3</v>
      </c>
      <c r="L14" s="43"/>
      <c r="M14" s="44"/>
    </row>
    <row r="15" spans="1:14" ht="8.25" customHeight="1" thickBot="1" x14ac:dyDescent="0.25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4" ht="7.5" customHeight="1" x14ac:dyDescent="0.2"/>
    <row r="17" spans="1:14" x14ac:dyDescent="0.2">
      <c r="A17" s="22" t="s">
        <v>9</v>
      </c>
      <c r="B17" s="23" t="str">
        <f>VLOOKUP(L17,[1]LEDEN!A$1:B$65536,2,FALSE)</f>
        <v>BORREMANS Edouard</v>
      </c>
      <c r="C17" s="22"/>
      <c r="D17" s="22"/>
      <c r="E17" s="22"/>
      <c r="F17" s="22" t="s">
        <v>10</v>
      </c>
      <c r="G17" s="24" t="str">
        <f>VLOOKUP(L17,[1]LEDEN!A$1:E$65536,3,FALSE)</f>
        <v>OBA</v>
      </c>
      <c r="H17" s="24"/>
      <c r="I17" s="22"/>
      <c r="J17" s="22"/>
      <c r="K17" s="22"/>
      <c r="L17" s="25">
        <v>9296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VANDECAN Florian</v>
      </c>
      <c r="D20" s="32"/>
      <c r="E20" s="32"/>
      <c r="F20" s="30">
        <v>0</v>
      </c>
      <c r="G20" s="30">
        <v>9</v>
      </c>
      <c r="H20" s="33">
        <f>G20*0.9082</f>
        <v>8.1738</v>
      </c>
      <c r="I20" s="30">
        <v>34</v>
      </c>
      <c r="J20" s="34">
        <f t="shared" ref="J20:J25" si="1">ROUNDDOWN(H20/I20,3)</f>
        <v>0.24</v>
      </c>
      <c r="K20" s="30">
        <v>1</v>
      </c>
      <c r="L20" s="35">
        <v>2</v>
      </c>
      <c r="N20">
        <v>9458</v>
      </c>
    </row>
    <row r="21" spans="1:14" ht="12.75" customHeight="1" x14ac:dyDescent="0.2">
      <c r="B21" s="30">
        <v>2</v>
      </c>
      <c r="C21" s="31" t="str">
        <f>VLOOKUP(N21,[1]LEDEN!A$1:E$65536,2,FALSE)</f>
        <v>DE BLOCK Omer</v>
      </c>
      <c r="D21" s="32"/>
      <c r="E21" s="32"/>
      <c r="F21" s="30">
        <v>2</v>
      </c>
      <c r="G21" s="30">
        <v>15</v>
      </c>
      <c r="H21" s="33">
        <f>G21*0.9082</f>
        <v>13.622999999999999</v>
      </c>
      <c r="I21" s="30">
        <v>42</v>
      </c>
      <c r="J21" s="34">
        <f t="shared" si="1"/>
        <v>0.32400000000000001</v>
      </c>
      <c r="K21" s="30">
        <v>2</v>
      </c>
      <c r="L21" s="36"/>
      <c r="N21">
        <v>4895</v>
      </c>
    </row>
    <row r="22" spans="1:14" ht="12.75" customHeight="1" x14ac:dyDescent="0.2">
      <c r="B22" s="30">
        <v>3</v>
      </c>
      <c r="C22" s="31" t="str">
        <f>VLOOKUP(N22,[1]LEDEN!A$1:E$65536,2,FALSE)</f>
        <v>LEEMAN Rudy</v>
      </c>
      <c r="D22" s="32"/>
      <c r="E22" s="32"/>
      <c r="F22" s="30">
        <v>2</v>
      </c>
      <c r="G22" s="30">
        <v>15</v>
      </c>
      <c r="H22" s="33">
        <f>G22*0.9082</f>
        <v>13.622999999999999</v>
      </c>
      <c r="I22" s="30">
        <v>48</v>
      </c>
      <c r="J22" s="34">
        <f t="shared" si="1"/>
        <v>0.28299999999999997</v>
      </c>
      <c r="K22" s="30">
        <v>3</v>
      </c>
      <c r="L22" s="36"/>
      <c r="N22">
        <v>9522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3">
        <f>G23/8*7</f>
        <v>0</v>
      </c>
      <c r="I23" s="30"/>
      <c r="J23" s="34" t="e">
        <f t="shared" si="1"/>
        <v>#DIV/0!</v>
      </c>
      <c r="K23" s="30"/>
      <c r="L23" s="36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3">
        <f>G24/8*7</f>
        <v>0</v>
      </c>
      <c r="I24" s="30"/>
      <c r="J24" s="34" t="e">
        <f t="shared" si="1"/>
        <v>#DIV/0!</v>
      </c>
      <c r="K24" s="30"/>
      <c r="L24" s="36"/>
    </row>
    <row r="25" spans="1:14" x14ac:dyDescent="0.2">
      <c r="A25" s="37"/>
      <c r="B25" s="38"/>
      <c r="C25" s="39" t="s">
        <v>19</v>
      </c>
      <c r="D25" s="37"/>
      <c r="E25" s="37" t="s">
        <v>18</v>
      </c>
      <c r="F25" s="40">
        <f>SUM(F20:F24)</f>
        <v>4</v>
      </c>
      <c r="G25" s="40">
        <f>SUM(G20:G24)</f>
        <v>39</v>
      </c>
      <c r="H25" s="41">
        <f>SUM(H20:H24)</f>
        <v>35.419799999999995</v>
      </c>
      <c r="I25" s="40">
        <f>SUM(I20:I24)</f>
        <v>124</v>
      </c>
      <c r="J25" s="42">
        <f t="shared" si="1"/>
        <v>0.28499999999999998</v>
      </c>
      <c r="K25" s="40">
        <f>MAX(K20:K24)</f>
        <v>3</v>
      </c>
      <c r="L25" s="43"/>
    </row>
    <row r="26" spans="1:14" ht="7.5" customHeight="1" thickBot="1" x14ac:dyDescent="0.25">
      <c r="A26" s="45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 BLOCK Omer</v>
      </c>
      <c r="C28" s="22"/>
      <c r="D28" s="22"/>
      <c r="E28" s="22"/>
      <c r="F28" s="22" t="s">
        <v>10</v>
      </c>
      <c r="G28" s="24" t="str">
        <f>VLOOKUP(L28,[1]LEDEN!A$1:E$65536,3,FALSE)</f>
        <v>BCSK</v>
      </c>
      <c r="H28" s="24"/>
      <c r="I28" s="22"/>
      <c r="J28" s="22"/>
      <c r="K28" s="22"/>
      <c r="L28" s="25">
        <v>4895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LEEMAN Rudy</v>
      </c>
      <c r="D31" s="32"/>
      <c r="E31" s="32"/>
      <c r="F31" s="30">
        <v>2</v>
      </c>
      <c r="G31" s="30">
        <v>15</v>
      </c>
      <c r="H31" s="33">
        <f>G31*0.9082</f>
        <v>13.622999999999999</v>
      </c>
      <c r="I31" s="30">
        <v>38</v>
      </c>
      <c r="J31" s="34">
        <f t="shared" ref="J31:J36" si="2">ROUNDDOWN(H31/I31,3)</f>
        <v>0.35799999999999998</v>
      </c>
      <c r="K31" s="30">
        <v>4</v>
      </c>
      <c r="L31" s="35">
        <v>3</v>
      </c>
      <c r="N31">
        <v>9522</v>
      </c>
    </row>
    <row r="32" spans="1:14" ht="12.75" customHeight="1" x14ac:dyDescent="0.2">
      <c r="B32" s="30">
        <v>2</v>
      </c>
      <c r="C32" s="31" t="str">
        <f>VLOOKUP(N32,[1]LEDEN!A$1:E$65536,2,FALSE)</f>
        <v>BORREMANS Edouard</v>
      </c>
      <c r="D32" s="32"/>
      <c r="E32" s="32"/>
      <c r="F32" s="30">
        <v>0</v>
      </c>
      <c r="G32" s="30">
        <v>14</v>
      </c>
      <c r="H32" s="33">
        <f>G32*0.9082</f>
        <v>12.7148</v>
      </c>
      <c r="I32" s="30">
        <v>42</v>
      </c>
      <c r="J32" s="34">
        <f t="shared" si="2"/>
        <v>0.30199999999999999</v>
      </c>
      <c r="K32" s="30">
        <v>2</v>
      </c>
      <c r="L32" s="36"/>
      <c r="N32">
        <v>9296</v>
      </c>
    </row>
    <row r="33" spans="1:14" ht="12.75" customHeight="1" x14ac:dyDescent="0.2">
      <c r="B33" s="30">
        <v>3</v>
      </c>
      <c r="C33" s="31" t="str">
        <f>VLOOKUP(N33,[1]LEDEN!A$1:E$65536,2,FALSE)</f>
        <v>VANDECAN Florian</v>
      </c>
      <c r="D33" s="32"/>
      <c r="E33" s="32"/>
      <c r="F33" s="30">
        <v>0</v>
      </c>
      <c r="G33" s="30">
        <v>10</v>
      </c>
      <c r="H33" s="33">
        <f>G33*0.9082</f>
        <v>9.0820000000000007</v>
      </c>
      <c r="I33" s="30">
        <v>33</v>
      </c>
      <c r="J33" s="34">
        <f t="shared" si="2"/>
        <v>0.27500000000000002</v>
      </c>
      <c r="K33" s="30">
        <v>3</v>
      </c>
      <c r="L33" s="36"/>
      <c r="N33">
        <v>9458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3">
        <f>G34/8*7</f>
        <v>0</v>
      </c>
      <c r="I34" s="30"/>
      <c r="J34" s="34" t="e">
        <f t="shared" si="2"/>
        <v>#DIV/0!</v>
      </c>
      <c r="K34" s="30"/>
      <c r="L34" s="36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3">
        <f>G35/8*7</f>
        <v>0</v>
      </c>
      <c r="I35" s="30"/>
      <c r="J35" s="34" t="e">
        <f t="shared" si="2"/>
        <v>#DIV/0!</v>
      </c>
      <c r="K35" s="30"/>
      <c r="L35" s="36"/>
    </row>
    <row r="36" spans="1:14" x14ac:dyDescent="0.2">
      <c r="A36" s="37"/>
      <c r="B36" s="38"/>
      <c r="C36" s="39" t="s">
        <v>19</v>
      </c>
      <c r="D36" s="37"/>
      <c r="E36" s="37" t="s">
        <v>18</v>
      </c>
      <c r="F36" s="40">
        <f>SUM(F31:F35)</f>
        <v>2</v>
      </c>
      <c r="G36" s="40">
        <f>SUM(G31:G35)</f>
        <v>39</v>
      </c>
      <c r="H36" s="41">
        <f>SUM(H31:H35)</f>
        <v>35.419800000000002</v>
      </c>
      <c r="I36" s="40">
        <f>SUM(I31:I35)</f>
        <v>113</v>
      </c>
      <c r="J36" s="42">
        <f t="shared" si="2"/>
        <v>0.313</v>
      </c>
      <c r="K36" s="40">
        <f>MAX(K31:K35)</f>
        <v>4</v>
      </c>
      <c r="L36" s="43"/>
    </row>
    <row r="37" spans="1:14" ht="6.75" customHeight="1" thickBot="1" x14ac:dyDescent="0.25">
      <c r="A37" s="45"/>
      <c r="B37" s="46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LEEMAN Rudy</v>
      </c>
      <c r="C39" s="22"/>
      <c r="D39" s="22"/>
      <c r="E39" s="22"/>
      <c r="F39" s="22" t="s">
        <v>10</v>
      </c>
      <c r="G39" s="24" t="str">
        <f>VLOOKUP(L39,[1]LEDEN!A$1:E$65536,3,FALSE)</f>
        <v>K.BCAW</v>
      </c>
      <c r="H39" s="24"/>
      <c r="I39" s="22"/>
      <c r="J39" s="22"/>
      <c r="K39" s="22"/>
      <c r="L39" s="25">
        <v>9522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 BLOCK Omer</v>
      </c>
      <c r="D42" s="32"/>
      <c r="E42" s="32"/>
      <c r="F42" s="30">
        <v>0</v>
      </c>
      <c r="G42" s="30">
        <v>6</v>
      </c>
      <c r="H42" s="33">
        <f>G42*0.9082</f>
        <v>5.4492000000000003</v>
      </c>
      <c r="I42" s="30">
        <v>38</v>
      </c>
      <c r="J42" s="34">
        <f t="shared" ref="J42:J47" si="3">ROUNDDOWN(H42/I42,3)</f>
        <v>0.14299999999999999</v>
      </c>
      <c r="K42" s="30">
        <v>1</v>
      </c>
      <c r="L42" s="35">
        <v>4</v>
      </c>
      <c r="N42">
        <v>4895</v>
      </c>
    </row>
    <row r="43" spans="1:14" ht="12.75" customHeight="1" x14ac:dyDescent="0.2">
      <c r="B43" s="30">
        <v>2</v>
      </c>
      <c r="C43" s="31" t="str">
        <f>VLOOKUP(N43,[1]LEDEN!A$1:E$65536,2,FALSE)</f>
        <v>VANDECAN Florian</v>
      </c>
      <c r="D43" s="32"/>
      <c r="E43" s="32"/>
      <c r="F43" s="30">
        <v>2</v>
      </c>
      <c r="G43" s="30">
        <v>15</v>
      </c>
      <c r="H43" s="33">
        <f>G43*0.9082</f>
        <v>13.622999999999999</v>
      </c>
      <c r="I43" s="30">
        <v>37</v>
      </c>
      <c r="J43" s="34">
        <f t="shared" si="3"/>
        <v>0.36799999999999999</v>
      </c>
      <c r="K43" s="30">
        <v>2</v>
      </c>
      <c r="L43" s="36"/>
      <c r="N43">
        <v>9458</v>
      </c>
    </row>
    <row r="44" spans="1:14" ht="12.75" customHeight="1" x14ac:dyDescent="0.2">
      <c r="B44" s="30">
        <v>3</v>
      </c>
      <c r="C44" s="31" t="str">
        <f>VLOOKUP(N44,[1]LEDEN!A$1:E$65536,2,FALSE)</f>
        <v>BORREMANS Edouard</v>
      </c>
      <c r="D44" s="32"/>
      <c r="E44" s="32"/>
      <c r="F44" s="30">
        <v>0</v>
      </c>
      <c r="G44" s="30">
        <v>13</v>
      </c>
      <c r="H44" s="33">
        <f>G44*0.9082</f>
        <v>11.8066</v>
      </c>
      <c r="I44" s="30">
        <v>48</v>
      </c>
      <c r="J44" s="34">
        <f t="shared" si="3"/>
        <v>0.245</v>
      </c>
      <c r="K44" s="30">
        <v>4</v>
      </c>
      <c r="L44" s="36"/>
      <c r="N44">
        <v>9296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3">
        <f>G45/8*7</f>
        <v>0</v>
      </c>
      <c r="I45" s="30"/>
      <c r="J45" s="34" t="e">
        <f t="shared" si="3"/>
        <v>#DIV/0!</v>
      </c>
      <c r="K45" s="30"/>
      <c r="L45" s="36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3">
        <f>G46/8*7</f>
        <v>0</v>
      </c>
      <c r="I46" s="30"/>
      <c r="J46" s="34" t="e">
        <f t="shared" si="3"/>
        <v>#DIV/0!</v>
      </c>
      <c r="K46" s="30"/>
      <c r="L46" s="36"/>
    </row>
    <row r="47" spans="1:14" x14ac:dyDescent="0.2">
      <c r="A47" s="37"/>
      <c r="B47" s="38"/>
      <c r="C47" s="39" t="s">
        <v>20</v>
      </c>
      <c r="D47" s="37"/>
      <c r="E47" s="37" t="s">
        <v>18</v>
      </c>
      <c r="F47" s="40">
        <f>SUM(F42:F46)</f>
        <v>2</v>
      </c>
      <c r="G47" s="40">
        <f>SUM(G42:G46)</f>
        <v>34</v>
      </c>
      <c r="H47" s="41">
        <f>SUM(H42:H46)</f>
        <v>30.878799999999998</v>
      </c>
      <c r="I47" s="40">
        <f>SUM(I42:I46)</f>
        <v>123</v>
      </c>
      <c r="J47" s="42">
        <f t="shared" si="3"/>
        <v>0.251</v>
      </c>
      <c r="K47" s="40">
        <f>MAX(K42:K46)</f>
        <v>4</v>
      </c>
      <c r="L47" s="43"/>
    </row>
    <row r="48" spans="1:14" ht="4.5" customHeight="1" thickBot="1" x14ac:dyDescent="0.25">
      <c r="A48" s="45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3" ht="6" customHeight="1" x14ac:dyDescent="0.2"/>
    <row r="50" spans="1:13" ht="15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22" t="s">
        <v>10</v>
      </c>
      <c r="G50" s="24" t="e">
        <f>VLOOKUP(L50,[1]LEDEN!A$1:E$65536,3,FALSE)</f>
        <v>#N/A</v>
      </c>
      <c r="H50" s="24"/>
      <c r="I50" s="22"/>
      <c r="J50" s="22"/>
      <c r="K50" s="22"/>
      <c r="L50" s="25"/>
      <c r="M50" s="47"/>
    </row>
    <row r="51" spans="1:13" hidden="1" x14ac:dyDescent="0.2"/>
    <row r="52" spans="1:13" hidden="1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3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>
        <f>G53/8*7</f>
        <v>0</v>
      </c>
      <c r="I53" s="30"/>
      <c r="J53" s="34" t="e">
        <f t="shared" ref="J53:J58" si="4">ROUNDDOWN(H53/I53,3)</f>
        <v>#DIV/0!</v>
      </c>
      <c r="K53" s="30"/>
      <c r="L53" s="48"/>
    </row>
    <row r="54" spans="1:13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>
        <f>G54/8*7</f>
        <v>0</v>
      </c>
      <c r="I54" s="30"/>
      <c r="J54" s="34" t="e">
        <f t="shared" si="4"/>
        <v>#DIV/0!</v>
      </c>
      <c r="K54" s="30"/>
      <c r="L54" s="36"/>
    </row>
    <row r="55" spans="1:13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>
        <f>G55/8*7</f>
        <v>0</v>
      </c>
      <c r="I55" s="30"/>
      <c r="J55" s="34" t="e">
        <f t="shared" si="4"/>
        <v>#DIV/0!</v>
      </c>
      <c r="K55" s="30"/>
      <c r="L55" s="36"/>
    </row>
    <row r="56" spans="1:13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>
        <f>G56/8*7</f>
        <v>0</v>
      </c>
      <c r="I56" s="30"/>
      <c r="J56" s="34" t="e">
        <f t="shared" si="4"/>
        <v>#DIV/0!</v>
      </c>
      <c r="K56" s="30"/>
      <c r="L56" s="36"/>
    </row>
    <row r="57" spans="1:13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4" t="e">
        <f t="shared" si="4"/>
        <v>#DIV/0!</v>
      </c>
      <c r="K57" s="30"/>
      <c r="L57" s="36"/>
    </row>
    <row r="58" spans="1:13" hidden="1" x14ac:dyDescent="0.2">
      <c r="A58" s="37"/>
      <c r="B58" s="38"/>
      <c r="C58" s="37"/>
      <c r="D58" s="37"/>
      <c r="E58" s="37" t="s">
        <v>18</v>
      </c>
      <c r="F58" s="40">
        <f>SUM(F53:F57)</f>
        <v>0</v>
      </c>
      <c r="G58" s="40">
        <f>SUM(G53:G57)</f>
        <v>0</v>
      </c>
      <c r="H58" s="40">
        <f>SUM(H53:H57)</f>
        <v>0</v>
      </c>
      <c r="I58" s="40">
        <f>SUM(I53:I57)</f>
        <v>0</v>
      </c>
      <c r="J58" s="42" t="e">
        <f t="shared" si="4"/>
        <v>#DIV/0!</v>
      </c>
      <c r="K58" s="40">
        <f>MAX(K53:K57)</f>
        <v>0</v>
      </c>
      <c r="L58" s="49"/>
    </row>
    <row r="59" spans="1:13" ht="13.5" hidden="1" thickBot="1" x14ac:dyDescent="0.25">
      <c r="A59" s="45"/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3" ht="15.75" hidden="1" x14ac:dyDescent="0.25">
      <c r="C60" s="50"/>
      <c r="D60" s="51"/>
      <c r="I60" s="52"/>
      <c r="J60" s="47"/>
      <c r="K60" s="47"/>
      <c r="L60" s="47"/>
    </row>
    <row r="61" spans="1:13" ht="15" hidden="1" x14ac:dyDescent="0.2">
      <c r="A61" s="22" t="s">
        <v>9</v>
      </c>
      <c r="B61" s="23" t="e">
        <f>VLOOKUP(L61,[1]LEDEN!A$1:E$65536,2,FALSE)</f>
        <v>#N/A</v>
      </c>
      <c r="C61" s="22"/>
      <c r="D61" s="22"/>
      <c r="E61" s="22"/>
      <c r="F61" s="22" t="s">
        <v>10</v>
      </c>
      <c r="G61" s="24" t="e">
        <f>VLOOKUP(L61,[1]LEDEN!A$1:E$65536,3,FALSE)</f>
        <v>#N/A</v>
      </c>
      <c r="H61" s="24"/>
      <c r="I61" s="22"/>
      <c r="J61" s="22"/>
      <c r="K61" s="22"/>
      <c r="L61" s="25"/>
      <c r="M61" s="47"/>
    </row>
    <row r="62" spans="1:13" hidden="1" x14ac:dyDescent="0.2"/>
    <row r="63" spans="1:13" hidden="1" x14ac:dyDescent="0.2">
      <c r="F63" s="26" t="s">
        <v>11</v>
      </c>
      <c r="G63" s="27" t="s">
        <v>12</v>
      </c>
      <c r="H63" s="27">
        <v>2.2999999999999998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1:13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>
        <f>G64/8*7</f>
        <v>0</v>
      </c>
      <c r="I64" s="30"/>
      <c r="J64" s="34" t="e">
        <f t="shared" ref="J64:J69" si="5">ROUNDDOWN(H64/I64,3)</f>
        <v>#DIV/0!</v>
      </c>
      <c r="K64" s="30"/>
      <c r="L64" s="48"/>
    </row>
    <row r="65" spans="1:12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>
        <f>G65/8*7</f>
        <v>0</v>
      </c>
      <c r="I65" s="30"/>
      <c r="J65" s="34" t="e">
        <f t="shared" si="5"/>
        <v>#DIV/0!</v>
      </c>
      <c r="K65" s="30"/>
      <c r="L65" s="36"/>
    </row>
    <row r="66" spans="1:12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>
        <f>G66/8*7</f>
        <v>0</v>
      </c>
      <c r="I66" s="30"/>
      <c r="J66" s="34" t="e">
        <f t="shared" si="5"/>
        <v>#DIV/0!</v>
      </c>
      <c r="K66" s="30"/>
      <c r="L66" s="36"/>
    </row>
    <row r="67" spans="1:12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>
        <f>G67/8*7</f>
        <v>0</v>
      </c>
      <c r="I67" s="30"/>
      <c r="J67" s="34" t="e">
        <f t="shared" si="5"/>
        <v>#DIV/0!</v>
      </c>
      <c r="K67" s="30"/>
      <c r="L67" s="36"/>
    </row>
    <row r="68" spans="1:12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4" t="e">
        <f t="shared" si="5"/>
        <v>#DIV/0!</v>
      </c>
      <c r="K68" s="30"/>
      <c r="L68" s="36"/>
    </row>
    <row r="69" spans="1:12" hidden="1" x14ac:dyDescent="0.2">
      <c r="A69" s="37"/>
      <c r="B69" s="38"/>
      <c r="C69" s="37"/>
      <c r="D69" s="37"/>
      <c r="E69" s="37" t="s">
        <v>18</v>
      </c>
      <c r="F69" s="40">
        <f>SUM(F64:F68)</f>
        <v>0</v>
      </c>
      <c r="G69" s="40">
        <f>SUM(G64:G68)</f>
        <v>0</v>
      </c>
      <c r="H69" s="40">
        <f>SUM(H64:H68)</f>
        <v>0</v>
      </c>
      <c r="I69" s="40">
        <f>SUM(I64:I68)</f>
        <v>0</v>
      </c>
      <c r="J69" s="42" t="e">
        <f t="shared" si="5"/>
        <v>#DIV/0!</v>
      </c>
      <c r="K69" s="40">
        <f>MAX(K64:K68)</f>
        <v>0</v>
      </c>
      <c r="L69" s="49"/>
    </row>
    <row r="72" spans="1:12" x14ac:dyDescent="0.2">
      <c r="D72" s="53">
        <f ca="1">TODAY()</f>
        <v>42821</v>
      </c>
      <c r="H72" s="54" t="s">
        <v>21</v>
      </c>
    </row>
    <row r="73" spans="1:12" x14ac:dyDescent="0.2">
      <c r="H73" s="54" t="s">
        <v>22</v>
      </c>
    </row>
  </sheetData>
  <sheetCalcPr fullCalcOnLoad="1"/>
  <mergeCells count="10">
    <mergeCell ref="L42:L47"/>
    <mergeCell ref="L54:L57"/>
    <mergeCell ref="C60:D60"/>
    <mergeCell ref="L65:L68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2017-03-27T06:42:37Z</dcterms:created>
  <dcterms:modified xsi:type="dcterms:W3CDTF">2017-03-27T06:43:19Z</dcterms:modified>
</cp:coreProperties>
</file>