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 4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8" i="1" s="1"/>
  <c r="H46" i="1"/>
  <c r="H45" i="1"/>
  <c r="H44" i="1"/>
  <c r="H43" i="1"/>
  <c r="H42" i="1"/>
  <c r="H47" i="1" s="1"/>
  <c r="H35" i="1"/>
  <c r="H34" i="1"/>
  <c r="H33" i="1"/>
  <c r="H32" i="1"/>
  <c r="H31" i="1"/>
  <c r="H36" i="1" s="1"/>
  <c r="H24" i="1"/>
  <c r="H23" i="1"/>
  <c r="H22" i="1"/>
  <c r="H21" i="1"/>
  <c r="H20" i="1"/>
  <c r="H25" i="1" s="1"/>
  <c r="H13" i="1"/>
  <c r="H12" i="1"/>
  <c r="H11" i="1"/>
  <c r="H10" i="1"/>
  <c r="H9" i="1"/>
  <c r="D63" i="1" l="1"/>
  <c r="K58" i="1"/>
  <c r="I58" i="1"/>
  <c r="G58" i="1"/>
  <c r="F58" i="1"/>
  <c r="J57" i="1"/>
  <c r="C57" i="1"/>
  <c r="J56" i="1"/>
  <c r="C56" i="1"/>
  <c r="J55" i="1"/>
  <c r="C55" i="1"/>
  <c r="J54" i="1"/>
  <c r="C54" i="1"/>
  <c r="J58" i="1"/>
  <c r="C53" i="1"/>
  <c r="G50" i="1"/>
  <c r="B50" i="1"/>
  <c r="K47" i="1"/>
  <c r="I47" i="1"/>
  <c r="G47" i="1"/>
  <c r="F47" i="1"/>
  <c r="J46" i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J33" i="1"/>
  <c r="C33" i="1"/>
  <c r="J32" i="1"/>
  <c r="C32" i="1"/>
  <c r="J36" i="1"/>
  <c r="C31" i="1"/>
  <c r="G28" i="1"/>
  <c r="B28" i="1"/>
  <c r="K25" i="1"/>
  <c r="I25" i="1"/>
  <c r="G25" i="1"/>
  <c r="F25" i="1"/>
  <c r="J24" i="1"/>
  <c r="C24" i="1"/>
  <c r="J23" i="1"/>
  <c r="C23" i="1"/>
  <c r="J22" i="1"/>
  <c r="C22" i="1"/>
  <c r="J21" i="1"/>
  <c r="C21" i="1"/>
  <c r="C20" i="1"/>
  <c r="G17" i="1"/>
  <c r="B17" i="1"/>
  <c r="K14" i="1"/>
  <c r="I14" i="1"/>
  <c r="G14" i="1"/>
  <c r="F14" i="1"/>
  <c r="J13" i="1"/>
  <c r="C13" i="1"/>
  <c r="J12" i="1"/>
  <c r="C12" i="1"/>
  <c r="J11" i="1"/>
  <c r="C11" i="1"/>
  <c r="J10" i="1"/>
  <c r="C10" i="1"/>
  <c r="H14" i="1"/>
  <c r="C9" i="1"/>
  <c r="G6" i="1"/>
  <c r="B6" i="1"/>
  <c r="J31" i="1" l="1"/>
  <c r="J25" i="1"/>
  <c r="J47" i="1"/>
  <c r="J14" i="1"/>
  <c r="J20" i="1"/>
  <c r="J9" i="1"/>
  <c r="J53" i="1"/>
</calcChain>
</file>

<file path=xl/sharedStrings.xml><?xml version="1.0" encoding="utf-8"?>
<sst xmlns="http://schemas.openxmlformats.org/spreadsheetml/2006/main" count="61" uniqueCount="23">
  <si>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</si>
  <si>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</si>
  <si>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</si>
  <si>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</si>
  <si>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DRIEBANDEN</t>
  </si>
  <si>
    <t xml:space="preserve">        KLEIN</t>
  </si>
  <si>
    <t>datum:</t>
  </si>
  <si>
    <t>25&amp;26 maart 2017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</si>
  <si>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</si>
  <si>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</si>
  <si>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</si>
  <si>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</si>
  <si>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</si>
  <si>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</si>
  <si>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</si>
  <si>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</si>
  <si>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</si>
  <si>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</si>
  <si>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</si>
  <si>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</si>
  <si>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</si>
  <si>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DSB</t>
  </si>
  <si>
    <t>PROM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</si>
</sst>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3" fillId="0" borderId="0"/>
    <xf numFmtId="0" fontId="1" fillId="0" borderId="0"/>
    <xf numFmtId="0" fontId="6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" fontId="12" fillId="0" borderId="10" xfId="0" applyNumberFormat="1" applyFont="1" applyBorder="1" applyAlignment="1">
      <alignment horizontal="center"/>
    </xf>
    <xf numFmtId="14" fontId="0" fillId="0" borderId="0" xfId="0" applyNumberFormat="1"/>
    <xf numFmtId="0" fontId="11" fillId="0" borderId="14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Border="1"/>
  </cellXfs>
  <cellStyles count="6">
    <cellStyle name="Procent 2" xfId="1"/>
    <cellStyle name="Standaard" xfId="0" builtinId="0"/>
    <cellStyle name="Standaard 2" xfId="2"/>
    <cellStyle name="Standaard 2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Roaming/Microsoft/Excel/uitslag%20gewestfinales%20driebanden%20KB%202017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 6"/>
      <sheetName val="gwf 5"/>
      <sheetName val="gwf 4"/>
      <sheetName val="gwf 3"/>
      <sheetName val="gwf 2"/>
      <sheetName val="gwf 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7">
          <cell r="A207">
            <v>4780</v>
          </cell>
          <cell r="B207" t="str">
            <v>LIBRECHT Geert</v>
          </cell>
          <cell r="C207" t="str">
            <v>KOH</v>
          </cell>
        </row>
        <row r="208">
          <cell r="C208">
            <v>61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704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5" workbookViewId="0">
      <selection activeCell="V42" sqref="V41:V42"/>
    </sheetView>
  </sheetViews>
  <sheetFormatPr defaultRowHeight="12.75" x14ac:dyDescent="0.2"/>
  <cols>
    <col min="1" max="1" width="9.5703125" customWidth="1"/>
    <col min="2" max="2" width="3.140625" style="20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1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49" t="s">
        <v>7</v>
      </c>
      <c r="D3" s="49"/>
      <c r="E3" s="13" t="s">
        <v>8</v>
      </c>
      <c r="F3" s="50"/>
      <c r="G3" s="50"/>
      <c r="H3" s="50"/>
      <c r="I3" s="50"/>
      <c r="J3" s="14" t="s">
        <v>9</v>
      </c>
      <c r="K3" s="51"/>
      <c r="L3" s="51"/>
      <c r="M3" s="52"/>
    </row>
    <row r="4" spans="1:14" ht="3.75" customHeight="1" x14ac:dyDescent="0.2">
      <c r="A4" s="15"/>
      <c r="B4" s="16"/>
      <c r="C4" s="17"/>
      <c r="D4" s="17"/>
      <c r="E4" s="17"/>
      <c r="F4" s="17"/>
      <c r="G4" s="17"/>
      <c r="H4" s="17"/>
      <c r="I4" s="17"/>
      <c r="J4" s="18"/>
      <c r="K4" s="17"/>
      <c r="L4" s="17"/>
      <c r="M4" s="19"/>
    </row>
    <row r="5" spans="1:14" ht="5.25" customHeight="1" x14ac:dyDescent="0.2"/>
    <row r="6" spans="1:14" x14ac:dyDescent="0.2">
      <c r="A6" s="22" t="s">
        <v>10</v>
      </c>
      <c r="B6" s="23" t="str">
        <f>VLOOKUP(L6,[2]LEDEN!A$1:E$65536,2,FALSE)</f>
        <v>DE MECHELEER Michel</v>
      </c>
      <c r="C6" s="22"/>
      <c r="D6" s="22"/>
      <c r="E6" s="22"/>
      <c r="F6" s="22" t="s">
        <v>11</v>
      </c>
      <c r="G6" s="24" t="str">
        <f>VLOOKUP(L6,[2]LEDEN!A$1:E$65536,3,FALSE)</f>
        <v>K.OH</v>
      </c>
      <c r="H6" s="24"/>
      <c r="I6" s="22"/>
      <c r="J6" s="25"/>
      <c r="K6" s="22"/>
      <c r="L6" s="26">
        <v>9518</v>
      </c>
    </row>
    <row r="7" spans="1:14" ht="6" customHeight="1" x14ac:dyDescent="0.2"/>
    <row r="8" spans="1:14" x14ac:dyDescent="0.2">
      <c r="F8" s="27" t="s">
        <v>12</v>
      </c>
      <c r="G8" s="28" t="s">
        <v>13</v>
      </c>
      <c r="H8" s="28">
        <v>2.2999999999999998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1:14" ht="15" customHeight="1" x14ac:dyDescent="0.2">
      <c r="B9" s="31">
        <v>1</v>
      </c>
      <c r="C9" s="32" t="str">
        <f>VLOOKUP(N9,[2]LEDEN!A$1:E$65536,2,FALSE)</f>
        <v>DE BAETS Danny</v>
      </c>
      <c r="D9" s="33"/>
      <c r="E9" s="33"/>
      <c r="F9" s="31">
        <v>1</v>
      </c>
      <c r="G9" s="31">
        <v>22</v>
      </c>
      <c r="H9" s="34">
        <f>G9*0.9082</f>
        <v>19.980399999999999</v>
      </c>
      <c r="I9" s="31">
        <v>34</v>
      </c>
      <c r="J9" s="35">
        <f>ROUNDDOWN(H9/I9,3)</f>
        <v>0.58699999999999997</v>
      </c>
      <c r="K9" s="31">
        <v>5</v>
      </c>
      <c r="L9" s="36"/>
      <c r="N9">
        <v>4472</v>
      </c>
    </row>
    <row r="10" spans="1:14" ht="15" customHeight="1" x14ac:dyDescent="0.2">
      <c r="B10" s="31">
        <v>2</v>
      </c>
      <c r="C10" s="32" t="str">
        <f>VLOOKUP(N10,[2]LEDEN!A$1:E$65536,2,FALSE)</f>
        <v>CALLAERT Alain</v>
      </c>
      <c r="D10" s="33"/>
      <c r="E10" s="33"/>
      <c r="F10" s="31">
        <v>2</v>
      </c>
      <c r="G10" s="31">
        <v>22</v>
      </c>
      <c r="H10" s="34">
        <f t="shared" ref="H10:H13" si="0">G10*0.9082</f>
        <v>19.980399999999999</v>
      </c>
      <c r="I10" s="31">
        <v>31</v>
      </c>
      <c r="J10" s="35">
        <f>ROUNDDOWN(H10/I10,3)</f>
        <v>0.64400000000000002</v>
      </c>
      <c r="K10" s="31">
        <v>5</v>
      </c>
      <c r="L10" s="48">
        <v>1</v>
      </c>
      <c r="N10">
        <v>9529</v>
      </c>
    </row>
    <row r="11" spans="1:14" ht="15" customHeight="1" x14ac:dyDescent="0.2">
      <c r="B11" s="31">
        <v>3</v>
      </c>
      <c r="C11" s="32" t="str">
        <f>VLOOKUP(N11,[2]LEDEN!A$1:E$65536,2,FALSE)</f>
        <v>VAN GOETHEM Wim</v>
      </c>
      <c r="D11" s="33"/>
      <c r="E11" s="33"/>
      <c r="F11" s="31">
        <v>2</v>
      </c>
      <c r="G11" s="31">
        <v>22</v>
      </c>
      <c r="H11" s="34">
        <f t="shared" si="0"/>
        <v>19.980399999999999</v>
      </c>
      <c r="I11" s="31">
        <v>41</v>
      </c>
      <c r="J11" s="35">
        <f>ROUNDDOWN(H11/I11,3)</f>
        <v>0.48699999999999999</v>
      </c>
      <c r="K11" s="31">
        <v>5</v>
      </c>
      <c r="L11" s="48"/>
      <c r="N11">
        <v>9970</v>
      </c>
    </row>
    <row r="12" spans="1:14" ht="15" hidden="1" customHeight="1" x14ac:dyDescent="0.2">
      <c r="B12" s="31">
        <v>4</v>
      </c>
      <c r="C12" s="32" t="e">
        <f>VLOOKUP(N12,[2]LEDEN!A$1:E$65536,2,FALSE)</f>
        <v>#N/A</v>
      </c>
      <c r="D12" s="33"/>
      <c r="E12" s="33"/>
      <c r="F12" s="31"/>
      <c r="G12" s="31"/>
      <c r="H12" s="34">
        <f t="shared" si="0"/>
        <v>0</v>
      </c>
      <c r="I12" s="31"/>
      <c r="J12" s="35" t="e">
        <f>ROUNDDOWN(H12/I12,2)</f>
        <v>#DIV/0!</v>
      </c>
      <c r="K12" s="31"/>
      <c r="L12" s="48"/>
    </row>
    <row r="13" spans="1:14" ht="15" customHeight="1" x14ac:dyDescent="0.2">
      <c r="B13" s="31">
        <v>4</v>
      </c>
      <c r="C13" s="32" t="str">
        <f>VLOOKUP(N13,[2]LEDEN!A$1:E$65536,2,FALSE)</f>
        <v>CALLIAUW Ludovicus</v>
      </c>
      <c r="D13" s="33"/>
      <c r="E13" s="33"/>
      <c r="F13" s="31">
        <v>2</v>
      </c>
      <c r="G13" s="31">
        <v>22</v>
      </c>
      <c r="H13" s="34">
        <f t="shared" si="0"/>
        <v>19.980399999999999</v>
      </c>
      <c r="I13" s="31">
        <v>37</v>
      </c>
      <c r="J13" s="35">
        <f>ROUNDDOWN(H13/I13,3)</f>
        <v>0.54</v>
      </c>
      <c r="K13" s="31">
        <v>4</v>
      </c>
      <c r="L13" s="48"/>
      <c r="N13">
        <v>1102</v>
      </c>
    </row>
    <row r="14" spans="1:14" ht="15" customHeight="1" x14ac:dyDescent="0.2">
      <c r="A14" s="37"/>
      <c r="B14" s="38"/>
      <c r="C14" s="37" t="s">
        <v>18</v>
      </c>
      <c r="D14" s="37"/>
      <c r="E14" s="37" t="s">
        <v>19</v>
      </c>
      <c r="F14" s="39">
        <f>SUM(F9:F13)</f>
        <v>7</v>
      </c>
      <c r="G14" s="39">
        <f>SUM(G9:G13)</f>
        <v>88</v>
      </c>
      <c r="H14" s="46">
        <f>SUM(H9:H13)</f>
        <v>79.921599999999998</v>
      </c>
      <c r="I14" s="39">
        <f>SUM(I9:I13)</f>
        <v>143</v>
      </c>
      <c r="J14" s="40">
        <f>ROUNDDOWN(H14/I14,3)</f>
        <v>0.55800000000000005</v>
      </c>
      <c r="K14" s="39">
        <f>MAX(K9:K13)</f>
        <v>5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5"/>
      <c r="K15" s="43"/>
      <c r="L15" s="43"/>
    </row>
    <row r="16" spans="1:14" ht="7.5" customHeight="1" x14ac:dyDescent="0.2"/>
    <row r="17" spans="1:14" x14ac:dyDescent="0.2">
      <c r="A17" s="22" t="s">
        <v>10</v>
      </c>
      <c r="B17" s="23" t="str">
        <f>VLOOKUP(L17,[2]LEDEN!A$1:E$65536,2,FALSE)</f>
        <v>DE BAETS Danny</v>
      </c>
      <c r="C17" s="22"/>
      <c r="D17" s="22"/>
      <c r="E17" s="22"/>
      <c r="F17" s="22" t="s">
        <v>11</v>
      </c>
      <c r="G17" s="24" t="str">
        <f>VLOOKUP(L17,[2]LEDEN!A$1:E$65536,3,FALSE)</f>
        <v>EWH</v>
      </c>
      <c r="H17" s="24"/>
      <c r="I17" s="22"/>
      <c r="J17" s="25"/>
      <c r="K17" s="22"/>
      <c r="L17" s="26">
        <v>4472</v>
      </c>
    </row>
    <row r="18" spans="1:14" ht="6" customHeight="1" x14ac:dyDescent="0.2"/>
    <row r="19" spans="1:14" x14ac:dyDescent="0.2">
      <c r="F19" s="27" t="s">
        <v>12</v>
      </c>
      <c r="G19" s="28" t="s">
        <v>13</v>
      </c>
      <c r="H19" s="28">
        <v>2.2999999999999998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1:14" x14ac:dyDescent="0.2">
      <c r="B20" s="31">
        <v>1</v>
      </c>
      <c r="C20" s="32" t="str">
        <f>VLOOKUP(N20,[2]LEDEN!A$1:E$65536,2,FALSE)</f>
        <v>VAN GOETHEM Wim</v>
      </c>
      <c r="D20" s="33"/>
      <c r="E20" s="33"/>
      <c r="F20" s="31">
        <v>0</v>
      </c>
      <c r="G20" s="31">
        <v>20</v>
      </c>
      <c r="H20" s="34">
        <f>G20*0.9082</f>
        <v>18.164000000000001</v>
      </c>
      <c r="I20" s="31">
        <v>41</v>
      </c>
      <c r="J20" s="35">
        <f>ROUNDDOWN(H20/I20,3)</f>
        <v>0.443</v>
      </c>
      <c r="K20" s="31">
        <v>3</v>
      </c>
      <c r="L20" s="36"/>
      <c r="N20">
        <v>9970</v>
      </c>
    </row>
    <row r="21" spans="1:14" x14ac:dyDescent="0.2">
      <c r="B21" s="31">
        <v>2</v>
      </c>
      <c r="C21" s="32" t="str">
        <f>VLOOKUP(N21,[2]LEDEN!A$1:E$65536,2,FALSE)</f>
        <v>DE MECHELEER Michel</v>
      </c>
      <c r="D21" s="33"/>
      <c r="E21" s="33"/>
      <c r="F21" s="31">
        <v>1</v>
      </c>
      <c r="G21" s="31">
        <v>22</v>
      </c>
      <c r="H21" s="34">
        <f t="shared" ref="H21:H24" si="1">G21*0.9082</f>
        <v>19.980399999999999</v>
      </c>
      <c r="I21" s="31">
        <v>34</v>
      </c>
      <c r="J21" s="35">
        <f>ROUNDDOWN(H21/I21,3)</f>
        <v>0.58699999999999997</v>
      </c>
      <c r="K21" s="31">
        <v>4</v>
      </c>
      <c r="L21" s="48">
        <v>2</v>
      </c>
      <c r="N21">
        <v>9518</v>
      </c>
    </row>
    <row r="22" spans="1:14" x14ac:dyDescent="0.2">
      <c r="B22" s="31">
        <v>3</v>
      </c>
      <c r="C22" s="32" t="str">
        <f>VLOOKUP(N22,[2]LEDEN!A$1:E$65536,2,FALSE)</f>
        <v>CALLAERT Alain</v>
      </c>
      <c r="D22" s="33"/>
      <c r="E22" s="33"/>
      <c r="F22" s="31">
        <v>2</v>
      </c>
      <c r="G22" s="31">
        <v>22</v>
      </c>
      <c r="H22" s="34">
        <f t="shared" si="1"/>
        <v>19.980399999999999</v>
      </c>
      <c r="I22" s="31">
        <v>41</v>
      </c>
      <c r="J22" s="35">
        <f>ROUNDDOWN(H22/I22,3)</f>
        <v>0.48699999999999999</v>
      </c>
      <c r="K22" s="31">
        <v>5</v>
      </c>
      <c r="L22" s="48"/>
      <c r="N22">
        <v>9529</v>
      </c>
    </row>
    <row r="23" spans="1:14" hidden="1" x14ac:dyDescent="0.2">
      <c r="B23" s="31"/>
      <c r="C23" s="32" t="e">
        <f>VLOOKUP(N23,[2]LEDEN!A$1:E$65536,2,FALSE)</f>
        <v>#N/A</v>
      </c>
      <c r="D23" s="33"/>
      <c r="E23" s="33"/>
      <c r="F23" s="31"/>
      <c r="G23" s="31"/>
      <c r="H23" s="34">
        <f t="shared" si="1"/>
        <v>0</v>
      </c>
      <c r="I23" s="31"/>
      <c r="J23" s="35" t="e">
        <f>ROUNDDOWN(H23/I23,2)</f>
        <v>#DIV/0!</v>
      </c>
      <c r="K23" s="31"/>
      <c r="L23" s="48"/>
    </row>
    <row r="24" spans="1:14" x14ac:dyDescent="0.2">
      <c r="B24" s="31">
        <v>4</v>
      </c>
      <c r="C24" s="32" t="str">
        <f>VLOOKUP(N24,[2]LEDEN!A$1:E$65536,2,FALSE)</f>
        <v>CALLIAUW Ludovicus</v>
      </c>
      <c r="D24" s="33"/>
      <c r="E24" s="33"/>
      <c r="F24" s="31">
        <v>2</v>
      </c>
      <c r="G24" s="31">
        <v>22</v>
      </c>
      <c r="H24" s="34">
        <f t="shared" si="1"/>
        <v>19.980399999999999</v>
      </c>
      <c r="I24" s="31">
        <v>27</v>
      </c>
      <c r="J24" s="35">
        <f>ROUNDDOWN(H24/I24,3)</f>
        <v>0.74</v>
      </c>
      <c r="K24" s="31">
        <v>5</v>
      </c>
      <c r="L24" s="48"/>
      <c r="N24">
        <v>1102</v>
      </c>
    </row>
    <row r="25" spans="1:14" x14ac:dyDescent="0.2">
      <c r="A25" s="37"/>
      <c r="B25" s="38"/>
      <c r="C25" s="37" t="s">
        <v>18</v>
      </c>
      <c r="D25" s="37"/>
      <c r="E25" s="37" t="s">
        <v>19</v>
      </c>
      <c r="F25" s="39">
        <f>SUM(F20:F24)</f>
        <v>5</v>
      </c>
      <c r="G25" s="39">
        <f>SUM(G20:G24)</f>
        <v>86</v>
      </c>
      <c r="H25" s="46">
        <f>SUM(H20:H24)</f>
        <v>78.105200000000011</v>
      </c>
      <c r="I25" s="39">
        <f>SUM(I20:I24)</f>
        <v>143</v>
      </c>
      <c r="J25" s="40">
        <f>ROUNDDOWN(H25/I25,3)</f>
        <v>0.54600000000000004</v>
      </c>
      <c r="K25" s="39">
        <f>MAX(K20:K24)</f>
        <v>5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5"/>
      <c r="K26" s="43"/>
      <c r="L26" s="43"/>
    </row>
    <row r="27" spans="1:14" ht="3.75" customHeight="1" x14ac:dyDescent="0.2"/>
    <row r="28" spans="1:14" x14ac:dyDescent="0.2">
      <c r="A28" s="22" t="s">
        <v>10</v>
      </c>
      <c r="B28" s="23" t="str">
        <f>VLOOKUP(L28,[2]LEDEN!A$1:E$65536,2,FALSE)</f>
        <v>CALLAERT Alain</v>
      </c>
      <c r="C28" s="22"/>
      <c r="D28" s="22"/>
      <c r="E28" s="22"/>
      <c r="F28" s="22" t="s">
        <v>11</v>
      </c>
      <c r="G28" s="24" t="str">
        <f>VLOOKUP(L28,[2]LEDEN!A$1:E$65536,3,FALSE)</f>
        <v>K.GHOK</v>
      </c>
      <c r="H28" s="24"/>
      <c r="I28" s="22"/>
      <c r="J28" s="25"/>
      <c r="K28" s="22"/>
      <c r="L28" s="26">
        <v>9529</v>
      </c>
    </row>
    <row r="29" spans="1:14" ht="7.5" customHeight="1" x14ac:dyDescent="0.2"/>
    <row r="30" spans="1:14" x14ac:dyDescent="0.2">
      <c r="F30" s="27" t="s">
        <v>12</v>
      </c>
      <c r="G30" s="28" t="s">
        <v>13</v>
      </c>
      <c r="H30" s="28">
        <v>2.2999999999999998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1:14" x14ac:dyDescent="0.2">
      <c r="B31" s="31">
        <v>1</v>
      </c>
      <c r="C31" s="32" t="str">
        <f>VLOOKUP(N31,[2]LEDEN!A$1:E$65536,2,FALSE)</f>
        <v>CALLIAUW Ludovicus</v>
      </c>
      <c r="D31" s="33"/>
      <c r="E31" s="33"/>
      <c r="F31" s="31">
        <v>2</v>
      </c>
      <c r="G31" s="31">
        <v>22</v>
      </c>
      <c r="H31" s="34">
        <f>G31*0.9082</f>
        <v>19.980399999999999</v>
      </c>
      <c r="I31" s="31">
        <v>35</v>
      </c>
      <c r="J31" s="35">
        <f>ROUNDDOWN(H31/I31,3)</f>
        <v>0.56999999999999995</v>
      </c>
      <c r="K31" s="31">
        <v>4</v>
      </c>
      <c r="L31" s="36"/>
      <c r="N31">
        <v>1102</v>
      </c>
    </row>
    <row r="32" spans="1:14" x14ac:dyDescent="0.2">
      <c r="B32" s="31">
        <v>2</v>
      </c>
      <c r="C32" s="32" t="str">
        <f>VLOOKUP(N32,[2]LEDEN!A$1:E$65536,2,FALSE)</f>
        <v>DE MECHELEER Michel</v>
      </c>
      <c r="D32" s="33"/>
      <c r="E32" s="33"/>
      <c r="F32" s="31">
        <v>0</v>
      </c>
      <c r="G32" s="31">
        <v>20</v>
      </c>
      <c r="H32" s="34">
        <f t="shared" ref="H32:H35" si="2">G32*0.9082</f>
        <v>18.164000000000001</v>
      </c>
      <c r="I32" s="31">
        <v>31</v>
      </c>
      <c r="J32" s="35">
        <f>ROUNDDOWN(H32/I32,3)</f>
        <v>0.58499999999999996</v>
      </c>
      <c r="K32" s="31">
        <v>3</v>
      </c>
      <c r="L32" s="48">
        <v>3</v>
      </c>
      <c r="N32">
        <v>9518</v>
      </c>
    </row>
    <row r="33" spans="1:14" hidden="1" x14ac:dyDescent="0.2">
      <c r="B33" s="31">
        <v>3</v>
      </c>
      <c r="C33" s="32" t="e">
        <f>VLOOKUP(N33,[2]LEDEN!A$1:E$65536,2,FALSE)</f>
        <v>#N/A</v>
      </c>
      <c r="D33" s="33"/>
      <c r="E33" s="33"/>
      <c r="F33" s="31"/>
      <c r="G33" s="31"/>
      <c r="H33" s="34">
        <f t="shared" si="2"/>
        <v>0</v>
      </c>
      <c r="I33" s="31"/>
      <c r="J33" s="35" t="e">
        <f>ROUNDDOWN(H33/I33,3)</f>
        <v>#DIV/0!</v>
      </c>
      <c r="K33" s="31"/>
      <c r="L33" s="48"/>
    </row>
    <row r="34" spans="1:14" x14ac:dyDescent="0.2">
      <c r="B34" s="31">
        <v>3</v>
      </c>
      <c r="C34" s="32" t="str">
        <f>VLOOKUP(N34,[2]LEDEN!A$1:E$65536,2,FALSE)</f>
        <v>DE BAETS Danny</v>
      </c>
      <c r="D34" s="33"/>
      <c r="E34" s="33"/>
      <c r="F34" s="31">
        <v>0</v>
      </c>
      <c r="G34" s="31">
        <v>17</v>
      </c>
      <c r="H34" s="34">
        <f t="shared" si="2"/>
        <v>15.439400000000001</v>
      </c>
      <c r="I34" s="31">
        <v>41</v>
      </c>
      <c r="J34" s="35">
        <f>ROUNDDOWN(H34/I34,2)</f>
        <v>0.37</v>
      </c>
      <c r="K34" s="31">
        <v>5</v>
      </c>
      <c r="L34" s="48"/>
      <c r="N34">
        <v>4472</v>
      </c>
    </row>
    <row r="35" spans="1:14" x14ac:dyDescent="0.2">
      <c r="B35" s="31">
        <v>4</v>
      </c>
      <c r="C35" s="32" t="str">
        <f>VLOOKUP(N35,[2]LEDEN!A$1:E$65536,2,FALSE)</f>
        <v>VAN GOETHEM Wim</v>
      </c>
      <c r="D35" s="33"/>
      <c r="E35" s="33"/>
      <c r="F35" s="31">
        <v>2</v>
      </c>
      <c r="G35" s="31">
        <v>22</v>
      </c>
      <c r="H35" s="34">
        <f t="shared" si="2"/>
        <v>19.980399999999999</v>
      </c>
      <c r="I35" s="31">
        <v>39</v>
      </c>
      <c r="J35" s="35">
        <f>ROUNDDOWN(H35/I35,3)</f>
        <v>0.51200000000000001</v>
      </c>
      <c r="K35" s="31">
        <v>3</v>
      </c>
      <c r="L35" s="48"/>
      <c r="N35">
        <v>9970</v>
      </c>
    </row>
    <row r="36" spans="1:14" x14ac:dyDescent="0.2">
      <c r="A36" s="37"/>
      <c r="B36" s="38"/>
      <c r="C36" s="53" t="s">
        <v>22</v>
      </c>
      <c r="D36" s="37"/>
      <c r="E36" s="37" t="s">
        <v>19</v>
      </c>
      <c r="F36" s="39">
        <f>SUM(F31:F35)</f>
        <v>4</v>
      </c>
      <c r="G36" s="39">
        <f>SUM(G31:G35)</f>
        <v>81</v>
      </c>
      <c r="H36" s="46">
        <f>SUM(H31:H35)</f>
        <v>73.5642</v>
      </c>
      <c r="I36" s="39">
        <f>SUM(I31:I35)</f>
        <v>146</v>
      </c>
      <c r="J36" s="40">
        <f>ROUNDDOWN(H36/I36,3)</f>
        <v>0.503</v>
      </c>
      <c r="K36" s="39">
        <f>MAX(K31:K35)</f>
        <v>5</v>
      </c>
      <c r="L36" s="41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5"/>
      <c r="K37" s="43"/>
      <c r="L37" s="43"/>
    </row>
    <row r="38" spans="1:14" ht="6" customHeight="1" x14ac:dyDescent="0.2"/>
    <row r="39" spans="1:14" ht="13.5" customHeight="1" x14ac:dyDescent="0.2">
      <c r="A39" s="22" t="s">
        <v>10</v>
      </c>
      <c r="B39" s="23" t="str">
        <f>VLOOKUP(L39,[2]LEDEN!A$1:E$65536,2,FALSE)</f>
        <v>CALLIAUW Ludovicus</v>
      </c>
      <c r="C39" s="22"/>
      <c r="D39" s="22"/>
      <c r="E39" s="22"/>
      <c r="F39" s="22" t="s">
        <v>11</v>
      </c>
      <c r="G39" s="24" t="str">
        <f>VLOOKUP(L39,[2]LEDEN!A$1:E$65536,3,FALSE)</f>
        <v>OS</v>
      </c>
      <c r="H39" s="24"/>
      <c r="I39" s="22"/>
      <c r="J39" s="25"/>
      <c r="K39" s="22"/>
      <c r="L39" s="26">
        <v>1102</v>
      </c>
    </row>
    <row r="41" spans="1:14" x14ac:dyDescent="0.2">
      <c r="F41" s="27" t="s">
        <v>12</v>
      </c>
      <c r="G41" s="28" t="s">
        <v>13</v>
      </c>
      <c r="H41" s="28">
        <v>2.2999999999999998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1:14" x14ac:dyDescent="0.2">
      <c r="B42" s="31">
        <v>1</v>
      </c>
      <c r="C42" s="32" t="str">
        <f>VLOOKUP(N42,[2]LEDEN!A$1:E$65536,2,FALSE)</f>
        <v>CALLAERT Alain</v>
      </c>
      <c r="D42" s="33"/>
      <c r="E42" s="33"/>
      <c r="F42" s="31">
        <v>0</v>
      </c>
      <c r="G42" s="31">
        <v>21</v>
      </c>
      <c r="H42" s="34">
        <f>G42*0.9082</f>
        <v>19.072199999999999</v>
      </c>
      <c r="I42" s="31">
        <v>35</v>
      </c>
      <c r="J42" s="35">
        <f>ROUNDDOWN(H42/I42,3)</f>
        <v>0.54400000000000004</v>
      </c>
      <c r="K42" s="31">
        <v>3</v>
      </c>
      <c r="L42" s="36"/>
      <c r="N42">
        <v>9529</v>
      </c>
    </row>
    <row r="43" spans="1:14" x14ac:dyDescent="0.2">
      <c r="B43" s="31">
        <v>2</v>
      </c>
      <c r="C43" s="32" t="str">
        <f>VLOOKUP(N43,[2]LEDEN!A$1:E$65536,2,FALSE)</f>
        <v>VAN GOETHEM Wim</v>
      </c>
      <c r="D43" s="33"/>
      <c r="E43" s="33"/>
      <c r="F43" s="31">
        <v>2</v>
      </c>
      <c r="G43" s="31">
        <v>22</v>
      </c>
      <c r="H43" s="34">
        <f t="shared" ref="H43:H46" si="3">G43*0.9082</f>
        <v>19.980399999999999</v>
      </c>
      <c r="I43" s="31">
        <v>39</v>
      </c>
      <c r="J43" s="35">
        <f>ROUNDDOWN(H43/I43,3)</f>
        <v>0.51200000000000001</v>
      </c>
      <c r="K43" s="31">
        <v>4</v>
      </c>
      <c r="L43" s="48">
        <v>4</v>
      </c>
      <c r="N43">
        <v>9970</v>
      </c>
    </row>
    <row r="44" spans="1:14" x14ac:dyDescent="0.2">
      <c r="B44" s="31">
        <v>3</v>
      </c>
      <c r="C44" s="32" t="str">
        <f>VLOOKUP(N44,[2]LEDEN!A$1:E$65536,2,FALSE)</f>
        <v>DE BAETS Danny</v>
      </c>
      <c r="D44" s="33"/>
      <c r="E44" s="33"/>
      <c r="F44" s="31">
        <v>0</v>
      </c>
      <c r="G44" s="31">
        <v>11</v>
      </c>
      <c r="H44" s="34">
        <f t="shared" si="3"/>
        <v>9.9901999999999997</v>
      </c>
      <c r="I44" s="31">
        <v>27</v>
      </c>
      <c r="J44" s="35">
        <f>ROUNDDOWN(H44/I44,3)</f>
        <v>0.37</v>
      </c>
      <c r="K44" s="31">
        <v>5</v>
      </c>
      <c r="L44" s="48"/>
      <c r="N44">
        <v>4472</v>
      </c>
    </row>
    <row r="45" spans="1:14" x14ac:dyDescent="0.2">
      <c r="B45" s="31">
        <v>4</v>
      </c>
      <c r="C45" s="32" t="str">
        <f>VLOOKUP(N45,[2]LEDEN!A$1:E$65536,2,FALSE)</f>
        <v>DE MECHELEER Michel</v>
      </c>
      <c r="D45" s="33"/>
      <c r="E45" s="33"/>
      <c r="F45" s="31">
        <v>0</v>
      </c>
      <c r="G45" s="31">
        <v>20</v>
      </c>
      <c r="H45" s="34">
        <f t="shared" si="3"/>
        <v>18.164000000000001</v>
      </c>
      <c r="I45" s="31">
        <v>37</v>
      </c>
      <c r="J45" s="35">
        <f>ROUNDDOWN(H45/I45,2)</f>
        <v>0.49</v>
      </c>
      <c r="K45" s="31">
        <v>3</v>
      </c>
      <c r="L45" s="48"/>
      <c r="N45">
        <v>9518</v>
      </c>
    </row>
    <row r="46" spans="1:14" hidden="1" x14ac:dyDescent="0.2">
      <c r="B46" s="31">
        <v>5</v>
      </c>
      <c r="C46" s="32" t="e">
        <f>VLOOKUP(N46,[2]LEDEN!A$1:E$65536,2,FALSE)</f>
        <v>#N/A</v>
      </c>
      <c r="D46" s="33"/>
      <c r="E46" s="33"/>
      <c r="F46" s="31"/>
      <c r="G46" s="31"/>
      <c r="H46" s="34">
        <f t="shared" si="3"/>
        <v>0</v>
      </c>
      <c r="I46" s="31"/>
      <c r="J46" s="35" t="e">
        <f>ROUNDDOWN(H46/I46,3)</f>
        <v>#DIV/0!</v>
      </c>
      <c r="K46" s="31"/>
      <c r="L46" s="48"/>
    </row>
    <row r="47" spans="1:14" x14ac:dyDescent="0.2">
      <c r="A47" s="37"/>
      <c r="B47" s="38"/>
      <c r="C47" s="37" t="s">
        <v>20</v>
      </c>
      <c r="D47" s="37"/>
      <c r="E47" s="37" t="s">
        <v>19</v>
      </c>
      <c r="F47" s="39">
        <f>SUM(F42:F46)</f>
        <v>2</v>
      </c>
      <c r="G47" s="39">
        <f>SUM(G42:G46)</f>
        <v>74</v>
      </c>
      <c r="H47" s="46">
        <f>SUM(H42:H46)</f>
        <v>67.206800000000001</v>
      </c>
      <c r="I47" s="39">
        <f>SUM(I42:I46)</f>
        <v>138</v>
      </c>
      <c r="J47" s="40">
        <f>ROUNDDOWN(H47/I47,3)</f>
        <v>0.48699999999999999</v>
      </c>
      <c r="K47" s="39">
        <f>MAX(K42:K46)</f>
        <v>5</v>
      </c>
      <c r="L47" s="41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5"/>
      <c r="K48" s="43"/>
      <c r="L48" s="43"/>
    </row>
    <row r="49" spans="1:14" ht="6" customHeight="1" x14ac:dyDescent="0.2"/>
    <row r="50" spans="1:14" x14ac:dyDescent="0.2">
      <c r="A50" s="22" t="s">
        <v>10</v>
      </c>
      <c r="B50" s="23" t="str">
        <f>VLOOKUP(L50,[2]LEDEN!A$1:E$65536,2,FALSE)</f>
        <v>VAN GOETHEM Wim</v>
      </c>
      <c r="C50" s="22"/>
      <c r="D50" s="22"/>
      <c r="E50" s="22"/>
      <c r="F50" s="22" t="s">
        <v>11</v>
      </c>
      <c r="G50" s="24" t="str">
        <f>VLOOKUP(L50,[2]LEDEN!A$1:E$65536,3,FALSE)</f>
        <v>QU</v>
      </c>
      <c r="H50" s="24"/>
      <c r="I50" s="22"/>
      <c r="J50" s="25"/>
      <c r="K50" s="22"/>
      <c r="L50" s="26">
        <v>9970</v>
      </c>
    </row>
    <row r="51" spans="1:14" ht="6.75" customHeight="1" x14ac:dyDescent="0.2"/>
    <row r="52" spans="1:14" x14ac:dyDescent="0.2">
      <c r="F52" s="27" t="s">
        <v>12</v>
      </c>
      <c r="G52" s="28" t="s">
        <v>13</v>
      </c>
      <c r="H52" s="28">
        <v>2.2999999999999998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1:14" x14ac:dyDescent="0.2">
      <c r="B53" s="31">
        <v>1</v>
      </c>
      <c r="C53" s="32" t="str">
        <f>VLOOKUP(N53,[2]LEDEN!A$1:E$65536,2,FALSE)</f>
        <v>DE BAETS Danny</v>
      </c>
      <c r="D53" s="33"/>
      <c r="E53" s="33"/>
      <c r="F53" s="31">
        <v>2</v>
      </c>
      <c r="G53" s="31">
        <v>22</v>
      </c>
      <c r="H53" s="34">
        <f>G53*0.9082</f>
        <v>19.980399999999999</v>
      </c>
      <c r="I53" s="31">
        <v>41</v>
      </c>
      <c r="J53" s="35">
        <f>ROUNDDOWN(H53/I53,3)</f>
        <v>0.48699999999999999</v>
      </c>
      <c r="K53" s="31">
        <v>3</v>
      </c>
      <c r="L53" s="36"/>
      <c r="N53">
        <v>4472</v>
      </c>
    </row>
    <row r="54" spans="1:14" x14ac:dyDescent="0.2">
      <c r="B54" s="31">
        <v>2</v>
      </c>
      <c r="C54" s="32" t="str">
        <f>VLOOKUP(N54,[2]LEDEN!A$1:E$65536,2,FALSE)</f>
        <v>VAN GOETHEM Wim</v>
      </c>
      <c r="D54" s="33"/>
      <c r="E54" s="33"/>
      <c r="F54" s="31">
        <v>0</v>
      </c>
      <c r="G54" s="31">
        <v>17</v>
      </c>
      <c r="H54" s="34">
        <f t="shared" ref="H54:H57" si="4">G54*0.9082</f>
        <v>15.439400000000001</v>
      </c>
      <c r="I54" s="31">
        <v>39</v>
      </c>
      <c r="J54" s="35">
        <f>ROUNDDOWN(H54/I54,3)</f>
        <v>0.39500000000000002</v>
      </c>
      <c r="K54" s="31">
        <v>2</v>
      </c>
      <c r="L54" s="48">
        <v>5</v>
      </c>
      <c r="N54">
        <v>9970</v>
      </c>
    </row>
    <row r="55" spans="1:14" x14ac:dyDescent="0.2">
      <c r="B55" s="31">
        <v>3</v>
      </c>
      <c r="C55" s="32" t="str">
        <f>VLOOKUP(N55,[2]LEDEN!A$1:E$65536,2,FALSE)</f>
        <v>DE MECHELEER Michel</v>
      </c>
      <c r="D55" s="33"/>
      <c r="E55" s="33"/>
      <c r="F55" s="31">
        <v>0</v>
      </c>
      <c r="G55" s="31">
        <v>19</v>
      </c>
      <c r="H55" s="34">
        <f t="shared" si="4"/>
        <v>17.255800000000001</v>
      </c>
      <c r="I55" s="31">
        <v>41</v>
      </c>
      <c r="J55" s="35">
        <f>ROUNDDOWN(H55/I55,3)</f>
        <v>0.42</v>
      </c>
      <c r="K55" s="31">
        <v>2</v>
      </c>
      <c r="L55" s="48"/>
      <c r="N55">
        <v>9518</v>
      </c>
    </row>
    <row r="56" spans="1:14" x14ac:dyDescent="0.2">
      <c r="B56" s="31">
        <v>4</v>
      </c>
      <c r="C56" s="32" t="str">
        <f>VLOOKUP(N56,[2]LEDEN!A$1:E$65536,2,FALSE)</f>
        <v>CALLAERT Alain</v>
      </c>
      <c r="D56" s="33"/>
      <c r="E56" s="33"/>
      <c r="F56" s="31">
        <v>0</v>
      </c>
      <c r="G56" s="31">
        <v>19</v>
      </c>
      <c r="H56" s="34">
        <f t="shared" si="4"/>
        <v>17.255800000000001</v>
      </c>
      <c r="I56" s="31">
        <v>39</v>
      </c>
      <c r="J56" s="35">
        <f>ROUNDDOWN(H56/I56,2)</f>
        <v>0.44</v>
      </c>
      <c r="K56" s="31">
        <v>3</v>
      </c>
      <c r="L56" s="48"/>
      <c r="N56">
        <v>9529</v>
      </c>
    </row>
    <row r="57" spans="1:14" hidden="1" x14ac:dyDescent="0.2">
      <c r="B57" s="31">
        <v>5</v>
      </c>
      <c r="C57" s="32" t="e">
        <f>VLOOKUP(N57,[2]LEDEN!A$1:E$65536,2,FALSE)</f>
        <v>#N/A</v>
      </c>
      <c r="D57" s="33"/>
      <c r="E57" s="33"/>
      <c r="F57" s="31"/>
      <c r="G57" s="31"/>
      <c r="H57" s="34">
        <f t="shared" si="4"/>
        <v>0</v>
      </c>
      <c r="I57" s="31"/>
      <c r="J57" s="35" t="e">
        <f>ROUNDDOWN(H57/I57,3)</f>
        <v>#DIV/0!</v>
      </c>
      <c r="K57" s="31"/>
      <c r="L57" s="48"/>
    </row>
    <row r="58" spans="1:14" x14ac:dyDescent="0.2">
      <c r="A58" s="37"/>
      <c r="B58" s="38"/>
      <c r="C58" s="37" t="s">
        <v>20</v>
      </c>
      <c r="D58" s="37"/>
      <c r="E58" s="37" t="s">
        <v>19</v>
      </c>
      <c r="F58" s="39">
        <f>SUM(F53:F57)</f>
        <v>2</v>
      </c>
      <c r="G58" s="39">
        <f>SUM(G53:G57)</f>
        <v>77</v>
      </c>
      <c r="H58" s="46">
        <f>SUM(H53:H57)</f>
        <v>69.931399999999996</v>
      </c>
      <c r="I58" s="39">
        <f>SUM(I53:I57)</f>
        <v>160</v>
      </c>
      <c r="J58" s="40">
        <f>ROUNDDOWN(H58/I58,3)</f>
        <v>0.437</v>
      </c>
      <c r="K58" s="39">
        <f>MAX(K53:K57)</f>
        <v>3</v>
      </c>
      <c r="L58" s="41"/>
    </row>
    <row r="59" spans="1:14" ht="8.25" customHeight="1" thickBot="1" x14ac:dyDescent="0.25">
      <c r="A59" s="43"/>
      <c r="B59" s="44"/>
      <c r="C59" s="43"/>
      <c r="D59" s="43"/>
      <c r="E59" s="43"/>
      <c r="F59" s="43"/>
      <c r="G59" s="43"/>
      <c r="H59" s="43"/>
      <c r="I59" s="43"/>
      <c r="J59" s="45"/>
      <c r="K59" s="43"/>
      <c r="L59" s="43"/>
    </row>
    <row r="60" spans="1:14" ht="6" customHeight="1" x14ac:dyDescent="0.2"/>
    <row r="63" spans="1:14" x14ac:dyDescent="0.2">
      <c r="D63" s="47">
        <f ca="1">TODAY()</f>
        <v>42821</v>
      </c>
      <c r="I63" t="s">
        <v>21</v>
      </c>
    </row>
  </sheetData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2017-03-27T06:44:33Z</dcterms:created>
  <dcterms:modified xsi:type="dcterms:W3CDTF">2017-03-27T07:46:55Z</dcterms:modified>
</cp:coreProperties>
</file>