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J46" i="1"/>
  <c r="H46" i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25" i="1" l="1"/>
  <c r="J25" i="1" s="1"/>
  <c r="H36" i="1"/>
  <c r="J36" i="1" s="1"/>
  <c r="H47" i="1"/>
  <c r="J47" i="1" s="1"/>
  <c r="H14" i="1"/>
  <c r="J14" i="1" s="1"/>
</calcChain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<sst xmlns="http://schemas.openxmlformats.org/spreadsheetml/2006/main" count="52" uniqueCount="24">
  <si>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</si>
  <si>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</si>
  <si>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</si>
  <si>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</si>
  <si>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BANDSTOTEN</t>
  </si>
  <si>
    <t xml:space="preserve">        KLEIN</t>
  </si>
  <si>
    <t>datum:</t>
  </si>
  <si>
    <t>Lokaal:</t>
  </si>
  <si>
    <t>KBC ARGOS 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</si>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</sst>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bandstoten%20%20KB%202014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6"/>
      <sheetName val="gewf5"/>
      <sheetName val="gewf4"/>
      <sheetName val="gewf3"/>
      <sheetName val="gew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T31" sqref="T3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42077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DEVOS Claude</v>
      </c>
      <c r="C6" s="22"/>
      <c r="D6" s="22"/>
      <c r="E6" s="22"/>
      <c r="F6" s="22" t="s">
        <v>10</v>
      </c>
      <c r="G6" s="24" t="str">
        <f>VLOOKUP(L6,[1]LEDEN!A$1:E$65536,3,FALSE)</f>
        <v>WOH</v>
      </c>
      <c r="H6" s="24"/>
      <c r="I6" s="22"/>
      <c r="J6" s="22"/>
      <c r="K6" s="22"/>
      <c r="L6" s="25">
        <v>8873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VLOOKUP(N9,[1]LEDEN!A$1:B$65536,2,FALSE)</f>
        <v>VANDE CAN Florian</v>
      </c>
      <c r="D9" s="32"/>
      <c r="E9" s="32"/>
      <c r="F9" s="30">
        <v>2</v>
      </c>
      <c r="G9" s="30"/>
      <c r="H9" s="30">
        <v>20</v>
      </c>
      <c r="I9" s="30">
        <v>8</v>
      </c>
      <c r="J9" s="33">
        <f t="shared" ref="J9:J14" si="0">ROUNDDOWN(H9/I9,2)</f>
        <v>2.5</v>
      </c>
      <c r="K9" s="30">
        <v>7</v>
      </c>
      <c r="L9" s="34">
        <v>1</v>
      </c>
      <c r="N9">
        <v>9458</v>
      </c>
    </row>
    <row r="10" spans="1:14" ht="15" customHeight="1" x14ac:dyDescent="0.2">
      <c r="B10" s="30">
        <v>2</v>
      </c>
      <c r="C10" s="31" t="str">
        <f>VLOOKUP(N10,[1]LEDEN!A$1:B$65536,2,FALSE)</f>
        <v>CLAERHOUT Bernard</v>
      </c>
      <c r="D10" s="32"/>
      <c r="E10" s="32"/>
      <c r="F10" s="30">
        <v>2</v>
      </c>
      <c r="G10" s="30"/>
      <c r="H10" s="30">
        <v>20</v>
      </c>
      <c r="I10" s="30">
        <v>18</v>
      </c>
      <c r="J10" s="33">
        <f t="shared" si="0"/>
        <v>1.1100000000000001</v>
      </c>
      <c r="K10" s="30">
        <v>5</v>
      </c>
      <c r="L10" s="35"/>
      <c r="N10">
        <v>8349</v>
      </c>
    </row>
    <row r="11" spans="1:14" ht="15" customHeight="1" x14ac:dyDescent="0.2">
      <c r="B11" s="30">
        <v>3</v>
      </c>
      <c r="C11" s="31" t="str">
        <f>VLOOKUP(N11,[1]LEDEN!A$1:B$65536,2,FALSE)</f>
        <v>BUYSSE Edgard</v>
      </c>
      <c r="D11" s="32"/>
      <c r="E11" s="32"/>
      <c r="F11" s="30">
        <v>2</v>
      </c>
      <c r="G11" s="30"/>
      <c r="H11" s="30">
        <v>20</v>
      </c>
      <c r="I11" s="30">
        <v>9</v>
      </c>
      <c r="J11" s="33">
        <f t="shared" si="0"/>
        <v>2.2200000000000002</v>
      </c>
      <c r="K11" s="30">
        <v>8</v>
      </c>
      <c r="L11" s="35"/>
      <c r="N11">
        <v>4232</v>
      </c>
    </row>
    <row r="12" spans="1:14" ht="1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17</v>
      </c>
      <c r="D14" s="36"/>
      <c r="E14" s="36" t="s">
        <v>18</v>
      </c>
      <c r="F14" s="39">
        <f>SUM(F9:F13)</f>
        <v>6</v>
      </c>
      <c r="G14" s="39">
        <f>SUM(G9:G13)</f>
        <v>0</v>
      </c>
      <c r="H14" s="39">
        <f>SUM(H9:H13)</f>
        <v>60</v>
      </c>
      <c r="I14" s="39">
        <f>SUM(I9:I13)</f>
        <v>35</v>
      </c>
      <c r="J14" s="40">
        <f t="shared" si="0"/>
        <v>1.71</v>
      </c>
      <c r="K14" s="39">
        <f>MAX(K9:K13)</f>
        <v>8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9</v>
      </c>
      <c r="B17" s="23" t="str">
        <f>VLOOKUP(L17,[1]LEDEN!A$1:B$65536,2,FALSE)</f>
        <v>BUYSSE Edgard</v>
      </c>
      <c r="C17" s="22"/>
      <c r="D17" s="22"/>
      <c r="E17" s="22"/>
      <c r="F17" s="22" t="s">
        <v>10</v>
      </c>
      <c r="G17" s="24" t="str">
        <f>VLOOKUP(L17,[1]LEDEN!A$1:E$65536,3,FALSE)</f>
        <v>K.ZE</v>
      </c>
      <c r="H17" s="24"/>
      <c r="I17" s="22"/>
      <c r="J17" s="22"/>
      <c r="K17" s="22"/>
      <c r="L17" s="25">
        <v>4232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CLAERHOUT Bernard</v>
      </c>
      <c r="D20" s="32"/>
      <c r="E20" s="32"/>
      <c r="F20" s="30">
        <v>2</v>
      </c>
      <c r="G20" s="30"/>
      <c r="H20" s="30">
        <v>20</v>
      </c>
      <c r="I20" s="30">
        <v>13</v>
      </c>
      <c r="J20" s="33">
        <f t="shared" ref="J20:J25" si="1">ROUNDDOWN(H20/I20,2)</f>
        <v>1.53</v>
      </c>
      <c r="K20" s="30">
        <v>5</v>
      </c>
      <c r="L20" s="34">
        <v>2</v>
      </c>
      <c r="N20">
        <v>8349</v>
      </c>
    </row>
    <row r="21" spans="1:14" ht="12.75" customHeight="1" x14ac:dyDescent="0.2">
      <c r="B21" s="30">
        <v>2</v>
      </c>
      <c r="C21" s="31" t="str">
        <f>VLOOKUP(N21,[1]LEDEN!A$1:E$65536,2,FALSE)</f>
        <v>VANDE CAN Florian</v>
      </c>
      <c r="D21" s="32"/>
      <c r="E21" s="32"/>
      <c r="F21" s="30">
        <v>2</v>
      </c>
      <c r="G21" s="30"/>
      <c r="H21" s="30">
        <v>20</v>
      </c>
      <c r="I21" s="30">
        <v>21</v>
      </c>
      <c r="J21" s="33">
        <f t="shared" si="1"/>
        <v>0.95</v>
      </c>
      <c r="K21" s="30">
        <v>4</v>
      </c>
      <c r="L21" s="35"/>
      <c r="N21">
        <v>9458</v>
      </c>
    </row>
    <row r="22" spans="1:14" ht="12.75" customHeight="1" x14ac:dyDescent="0.2">
      <c r="B22" s="30">
        <v>3</v>
      </c>
      <c r="C22" s="31" t="str">
        <f>VLOOKUP(N22,[1]LEDEN!A$1:E$65536,2,FALSE)</f>
        <v>DEVOS Claude</v>
      </c>
      <c r="D22" s="32"/>
      <c r="E22" s="32"/>
      <c r="F22" s="30">
        <v>0</v>
      </c>
      <c r="G22" s="30"/>
      <c r="H22" s="30">
        <v>3</v>
      </c>
      <c r="I22" s="30">
        <v>9</v>
      </c>
      <c r="J22" s="33">
        <f t="shared" si="1"/>
        <v>0.33</v>
      </c>
      <c r="K22" s="30">
        <v>1</v>
      </c>
      <c r="L22" s="35"/>
      <c r="N22">
        <v>8873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19</v>
      </c>
      <c r="D25" s="36"/>
      <c r="E25" s="36" t="s">
        <v>18</v>
      </c>
      <c r="F25" s="39">
        <f>SUM(F20:F24)</f>
        <v>4</v>
      </c>
      <c r="G25" s="39">
        <f>SUM(G20:G24)</f>
        <v>0</v>
      </c>
      <c r="H25" s="39">
        <f>SUM(H20:H24)</f>
        <v>43</v>
      </c>
      <c r="I25" s="39">
        <f>SUM(I20:I24)</f>
        <v>43</v>
      </c>
      <c r="J25" s="40">
        <f t="shared" si="1"/>
        <v>1</v>
      </c>
      <c r="K25" s="39">
        <f>MAX(K20:K24)</f>
        <v>5</v>
      </c>
      <c r="L25" s="45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CLAERHOUT Bernard</v>
      </c>
      <c r="C28" s="22"/>
      <c r="D28" s="22"/>
      <c r="E28" s="22"/>
      <c r="F28" s="22" t="s">
        <v>10</v>
      </c>
      <c r="G28" s="24" t="str">
        <f>VLOOKUP(L28,[1]LEDEN!A$1:E$65536,3,FALSE)</f>
        <v>KBCAW</v>
      </c>
      <c r="H28" s="24"/>
      <c r="I28" s="22"/>
      <c r="J28" s="22"/>
      <c r="K28" s="22"/>
      <c r="L28" s="25">
        <v>8349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BUYSSE Edgard</v>
      </c>
      <c r="D31" s="32"/>
      <c r="E31" s="32"/>
      <c r="F31" s="30">
        <v>0</v>
      </c>
      <c r="G31" s="30"/>
      <c r="H31" s="30">
        <v>12</v>
      </c>
      <c r="I31" s="30">
        <v>13</v>
      </c>
      <c r="J31" s="33">
        <f t="shared" ref="J31:J36" si="2">ROUNDDOWN(H31/I31,2)</f>
        <v>0.92</v>
      </c>
      <c r="K31" s="30">
        <v>3</v>
      </c>
      <c r="L31" s="34">
        <v>3</v>
      </c>
      <c r="N31">
        <v>4232</v>
      </c>
    </row>
    <row r="32" spans="1:14" ht="12.75" customHeight="1" x14ac:dyDescent="0.2">
      <c r="B32" s="30">
        <v>2</v>
      </c>
      <c r="C32" s="31" t="str">
        <f>VLOOKUP(N32,[1]LEDEN!A$1:E$65536,2,FALSE)</f>
        <v>DEVOS Claude</v>
      </c>
      <c r="D32" s="32"/>
      <c r="E32" s="32"/>
      <c r="F32" s="30">
        <v>0</v>
      </c>
      <c r="G32" s="30"/>
      <c r="H32" s="30">
        <v>15</v>
      </c>
      <c r="I32" s="30">
        <v>18</v>
      </c>
      <c r="J32" s="33">
        <f t="shared" si="2"/>
        <v>0.83</v>
      </c>
      <c r="K32" s="30">
        <v>4</v>
      </c>
      <c r="L32" s="35"/>
      <c r="N32">
        <v>8873</v>
      </c>
    </row>
    <row r="33" spans="1:14" ht="12.75" customHeight="1" x14ac:dyDescent="0.2">
      <c r="B33" s="30">
        <v>3</v>
      </c>
      <c r="C33" s="31" t="str">
        <f>VLOOKUP(N33,[1]LEDEN!A$1:E$65536,2,FALSE)</f>
        <v>VANDE CAN Florian</v>
      </c>
      <c r="D33" s="32"/>
      <c r="E33" s="32"/>
      <c r="F33" s="30">
        <v>2</v>
      </c>
      <c r="G33" s="30"/>
      <c r="H33" s="30">
        <v>20</v>
      </c>
      <c r="I33" s="30">
        <v>22</v>
      </c>
      <c r="J33" s="33">
        <f t="shared" si="2"/>
        <v>0.9</v>
      </c>
      <c r="K33" s="30">
        <v>4</v>
      </c>
      <c r="L33" s="35"/>
      <c r="N33">
        <v>9458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8" t="s">
        <v>20</v>
      </c>
      <c r="D36" s="36"/>
      <c r="E36" s="36" t="s">
        <v>18</v>
      </c>
      <c r="F36" s="39">
        <f>SUM(F31:F35)</f>
        <v>2</v>
      </c>
      <c r="G36" s="39">
        <f>SUM(G31:G35)</f>
        <v>0</v>
      </c>
      <c r="H36" s="39">
        <f>SUM(H31:H35)</f>
        <v>47</v>
      </c>
      <c r="I36" s="39">
        <f>SUM(I31:I35)</f>
        <v>53</v>
      </c>
      <c r="J36" s="40">
        <f t="shared" si="2"/>
        <v>0.88</v>
      </c>
      <c r="K36" s="39">
        <f>MAX(K31:K35)</f>
        <v>4</v>
      </c>
      <c r="L36" s="45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VANDE CAN Florian</v>
      </c>
      <c r="C39" s="22"/>
      <c r="D39" s="22"/>
      <c r="E39" s="22"/>
      <c r="F39" s="22" t="s">
        <v>10</v>
      </c>
      <c r="G39" s="24" t="str">
        <f>VLOOKUP(L39,[1]LEDEN!A$1:E$65536,3,FALSE)</f>
        <v>STER</v>
      </c>
      <c r="H39" s="24"/>
      <c r="I39" s="22"/>
      <c r="J39" s="22"/>
      <c r="K39" s="22"/>
      <c r="L39" s="25">
        <v>9458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DEVOS Claude</v>
      </c>
      <c r="D42" s="32"/>
      <c r="E42" s="32"/>
      <c r="F42" s="30">
        <v>0</v>
      </c>
      <c r="G42" s="30"/>
      <c r="H42" s="30">
        <v>2</v>
      </c>
      <c r="I42" s="30">
        <v>8</v>
      </c>
      <c r="J42" s="33">
        <f t="shared" ref="J42:J47" si="3">ROUNDDOWN(H42/I42,2)</f>
        <v>0.25</v>
      </c>
      <c r="K42" s="30">
        <v>1</v>
      </c>
      <c r="L42" s="34">
        <v>4</v>
      </c>
      <c r="N42">
        <v>8873</v>
      </c>
    </row>
    <row r="43" spans="1:14" ht="12.75" customHeight="1" x14ac:dyDescent="0.2">
      <c r="B43" s="30">
        <v>2</v>
      </c>
      <c r="C43" s="31" t="str">
        <f>VLOOKUP(N43,[1]LEDEN!A$1:E$65536,2,FALSE)</f>
        <v>BUYSSE Edgard</v>
      </c>
      <c r="D43" s="32"/>
      <c r="E43" s="32"/>
      <c r="F43" s="30">
        <v>0</v>
      </c>
      <c r="G43" s="30"/>
      <c r="H43" s="30">
        <v>13</v>
      </c>
      <c r="I43" s="30">
        <v>21</v>
      </c>
      <c r="J43" s="33">
        <f t="shared" si="3"/>
        <v>0.61</v>
      </c>
      <c r="K43" s="30">
        <v>3</v>
      </c>
      <c r="L43" s="35"/>
      <c r="N43">
        <v>4232</v>
      </c>
    </row>
    <row r="44" spans="1:14" ht="12.75" customHeight="1" x14ac:dyDescent="0.2">
      <c r="B44" s="30">
        <v>3</v>
      </c>
      <c r="C44" s="31" t="str">
        <f>VLOOKUP(N44,[1]LEDEN!A$1:E$65536,2,FALSE)</f>
        <v>CLAERHOUT Bernard</v>
      </c>
      <c r="D44" s="32"/>
      <c r="E44" s="32"/>
      <c r="F44" s="30">
        <v>0</v>
      </c>
      <c r="G44" s="30"/>
      <c r="H44" s="30">
        <v>11</v>
      </c>
      <c r="I44" s="30">
        <v>22</v>
      </c>
      <c r="J44" s="33">
        <f t="shared" si="3"/>
        <v>0.5</v>
      </c>
      <c r="K44" s="30">
        <v>2</v>
      </c>
      <c r="L44" s="35"/>
      <c r="N44">
        <v>8349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8" t="s">
        <v>20</v>
      </c>
      <c r="D47" s="36"/>
      <c r="E47" s="36" t="s">
        <v>18</v>
      </c>
      <c r="F47" s="39">
        <f>SUM(F42:F46)</f>
        <v>0</v>
      </c>
      <c r="G47" s="39">
        <f>SUM(G42:G46)</f>
        <v>0</v>
      </c>
      <c r="H47" s="39">
        <f>SUM(H42:H46)</f>
        <v>26</v>
      </c>
      <c r="I47" s="39">
        <f>SUM(I42:I46)</f>
        <v>51</v>
      </c>
      <c r="J47" s="40">
        <f t="shared" si="3"/>
        <v>0.5</v>
      </c>
      <c r="K47" s="39">
        <f>MAX(K42:K46)</f>
        <v>3</v>
      </c>
      <c r="L47" s="45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4:9" ht="6" customHeight="1" x14ac:dyDescent="0.2"/>
    <row r="51" spans="4:9" x14ac:dyDescent="0.2">
      <c r="D51" s="46">
        <v>42078</v>
      </c>
      <c r="H51" t="s">
        <v>21</v>
      </c>
      <c r="I51" t="s">
        <v>22</v>
      </c>
    </row>
    <row r="52" spans="4:9" x14ac:dyDescent="0.2">
      <c r="H52" t="s">
        <v>23</v>
      </c>
    </row>
  </sheetData>
  <sheetCalcPr fullCalcOnLoad="1"/>
  <mergeCells count="7">
    <mergeCell ref="L42:L47"/>
    <mergeCell ref="C3:D3"/>
    <mergeCell ref="F3:I3"/>
    <mergeCell ref="K3:M3"/>
    <mergeCell ref="L9:L13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2015-03-15T19:43:43Z</dcterms:created>
  <dcterms:modified xsi:type="dcterms:W3CDTF">2015-03-15T19:44:17Z</dcterms:modified>
</cp:coreProperties>
</file>