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8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61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C45" i="1"/>
  <c r="C44" i="1"/>
  <c r="C43" i="1"/>
  <c r="C42" i="1"/>
  <c r="G39" i="1"/>
  <c r="B39" i="1"/>
  <c r="K36" i="1"/>
  <c r="I36" i="1"/>
  <c r="G36" i="1"/>
  <c r="F36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C23" i="1"/>
  <c r="C22" i="1"/>
  <c r="C21" i="1"/>
  <c r="C20" i="1"/>
  <c r="G17" i="1"/>
  <c r="B17" i="1"/>
  <c r="K14" i="1"/>
  <c r="I14" i="1"/>
  <c r="G14" i="1"/>
  <c r="F14" i="1"/>
  <c r="H13" i="1"/>
  <c r="H14" i="1" s="1"/>
  <c r="J14" i="1" s="1"/>
  <c r="C13" i="1"/>
  <c r="C12" i="1"/>
  <c r="C11" i="1"/>
  <c r="C10" i="1"/>
  <c r="C9" i="1"/>
  <c r="G6" i="1"/>
  <c r="B6" i="1"/>
  <c r="J13" i="1" l="1"/>
  <c r="J35" i="1"/>
  <c r="H47" i="1"/>
  <c r="J47" i="1" s="1"/>
  <c r="J57" i="1"/>
  <c r="H25" i="1"/>
  <c r="J25" i="1" s="1"/>
</calcChain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<sst xmlns="http://schemas.openxmlformats.org/spreadsheetml/2006/main" count="62" uniqueCount="24">
  <si>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</si>
  <si>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</si>
  <si>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</si>
  <si>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</si>
  <si>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</si>
  <si>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</si>
  <si>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 xml:space="preserve">Lokaal:  </t>
  </si>
  <si>
    <t>OOSTENDSE BA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</si>
  <si>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</si>
  <si>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</si>
  <si>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</si>
  <si>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</si>
  <si>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</si>
  <si>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</si>
  <si>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</si>
  <si>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</si>
  <si>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</si>
  <si>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</si>
  <si>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</si>
  <si>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</si>
  <si>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</si>
  <si>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</si>
  <si>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</si>
  <si>
    <t xml:space="preserve">                       Gewestfinale 8°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</si>
</sst>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1" fillId="0" borderId="14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gewestfinales%20vrijspel%20KB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23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7">
        <v>41622</v>
      </c>
      <c r="D3" s="47"/>
      <c r="E3" s="11" t="s">
        <v>6</v>
      </c>
      <c r="F3" s="48" t="s">
        <v>7</v>
      </c>
      <c r="G3" s="48"/>
      <c r="H3" s="48"/>
      <c r="I3" s="48"/>
      <c r="J3" s="12"/>
      <c r="K3" s="49"/>
      <c r="L3" s="49"/>
      <c r="M3" s="50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VLOOKUP(L6,[2]LEDEN!A$1:E$65536,2,FALSE)</f>
        <v>DE HERTOG Gert-Jan</v>
      </c>
      <c r="C6" s="18"/>
      <c r="D6" s="18"/>
      <c r="E6" s="18"/>
      <c r="F6" s="18" t="s">
        <v>9</v>
      </c>
      <c r="G6" s="20" t="str">
        <f>VLOOKUP(L6,[2]LEDEN!A$1:E$65536,3,FALSE)</f>
        <v>K.OH</v>
      </c>
      <c r="H6" s="20"/>
      <c r="I6" s="18"/>
      <c r="J6" s="18"/>
      <c r="K6" s="18"/>
      <c r="L6" s="21">
        <v>9055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VLOOKUP(N9,[2]LEDEN!A$1:E$65536,2,FALSE)</f>
        <v>DE WITTE Tamara</v>
      </c>
      <c r="D9" s="28"/>
      <c r="E9" s="28"/>
      <c r="F9" s="26">
        <v>2</v>
      </c>
      <c r="G9" s="26"/>
      <c r="H9" s="26">
        <v>30</v>
      </c>
      <c r="I9" s="26">
        <v>20</v>
      </c>
      <c r="J9" s="29">
        <v>1.5</v>
      </c>
      <c r="K9" s="26">
        <v>6</v>
      </c>
      <c r="L9" s="30"/>
      <c r="N9">
        <v>8073</v>
      </c>
    </row>
    <row r="10" spans="1:14" ht="15" customHeight="1" x14ac:dyDescent="0.25">
      <c r="B10" s="26">
        <v>2</v>
      </c>
      <c r="C10" s="27" t="str">
        <f>VLOOKUP(N10,[2]LEDEN!A$1:E$65536,2,FALSE)</f>
        <v>BORREMANS Edouard</v>
      </c>
      <c r="D10" s="28"/>
      <c r="E10" s="28"/>
      <c r="F10" s="26">
        <v>2</v>
      </c>
      <c r="G10" s="26"/>
      <c r="H10" s="26">
        <v>30</v>
      </c>
      <c r="I10" s="26">
        <v>18</v>
      </c>
      <c r="J10" s="29">
        <v>1.66</v>
      </c>
      <c r="K10" s="26">
        <v>9</v>
      </c>
      <c r="L10" s="42">
        <v>1</v>
      </c>
      <c r="N10">
        <v>9296</v>
      </c>
    </row>
    <row r="11" spans="1:14" ht="15" customHeight="1" x14ac:dyDescent="0.25">
      <c r="B11" s="26">
        <v>3</v>
      </c>
      <c r="C11" s="27" t="str">
        <f>VLOOKUP(N11,[2]LEDEN!A$1:E$65536,2,FALSE)</f>
        <v>CAUDRON Bjorn</v>
      </c>
      <c r="D11" s="28"/>
      <c r="E11" s="28"/>
      <c r="F11" s="26">
        <v>1</v>
      </c>
      <c r="G11" s="26"/>
      <c r="H11" s="26">
        <v>30</v>
      </c>
      <c r="I11" s="26">
        <v>16</v>
      </c>
      <c r="J11" s="29">
        <v>1.87</v>
      </c>
      <c r="K11" s="26">
        <v>8</v>
      </c>
      <c r="L11" s="42"/>
      <c r="N11">
        <v>9420</v>
      </c>
    </row>
    <row r="12" spans="1:14" ht="15" customHeight="1" x14ac:dyDescent="0.25">
      <c r="B12" s="26">
        <v>4</v>
      </c>
      <c r="C12" s="27" t="str">
        <f>VLOOKUP(N12,[2]LEDEN!A$1:E$65536,2,FALSE)</f>
        <v>DETAVERNIER Hendrik</v>
      </c>
      <c r="D12" s="28"/>
      <c r="E12" s="28"/>
      <c r="F12" s="26">
        <v>2</v>
      </c>
      <c r="G12" s="26"/>
      <c r="H12" s="26">
        <v>30</v>
      </c>
      <c r="I12" s="26">
        <v>14</v>
      </c>
      <c r="J12" s="29">
        <v>2.14</v>
      </c>
      <c r="K12" s="26">
        <v>8</v>
      </c>
      <c r="L12" s="42"/>
      <c r="N12">
        <v>4793</v>
      </c>
    </row>
    <row r="13" spans="1:14" ht="15" hidden="1" customHeight="1" x14ac:dyDescent="0.25">
      <c r="B13" s="26">
        <v>5</v>
      </c>
      <c r="C13" s="27" t="e">
        <f>VLOOKUP(N13,[2]LEDEN!A$1:E$65536,2,FALSE)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>ROUNDDOWN(H13/I13,2)</f>
        <v>#DIV/0!</v>
      </c>
      <c r="K13" s="26"/>
      <c r="L13" s="42"/>
    </row>
    <row r="14" spans="1:14" ht="15" customHeight="1" x14ac:dyDescent="0.25">
      <c r="A14" s="31"/>
      <c r="B14" s="32"/>
      <c r="C14" s="31" t="s">
        <v>16</v>
      </c>
      <c r="D14" s="31"/>
      <c r="E14" s="31" t="s">
        <v>17</v>
      </c>
      <c r="F14" s="33">
        <f>SUM(F9:F13)</f>
        <v>7</v>
      </c>
      <c r="G14" s="33">
        <f>SUM(G9:G13)</f>
        <v>0</v>
      </c>
      <c r="H14" s="33">
        <f>SUM(H9:H13)</f>
        <v>120</v>
      </c>
      <c r="I14" s="33">
        <f>SUM(I9:I13)</f>
        <v>68</v>
      </c>
      <c r="J14" s="34">
        <f>ROUNDDOWN(H14/I14,2)</f>
        <v>1.76</v>
      </c>
      <c r="K14" s="33">
        <f>MAX(K9:K13)</f>
        <v>9</v>
      </c>
      <c r="L14" s="35"/>
      <c r="M14" s="36"/>
    </row>
    <row r="15" spans="1:14" ht="8.25" customHeight="1" thickBot="1" x14ac:dyDescent="0.3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25"/>
    <row r="17" spans="1:14" x14ac:dyDescent="0.25">
      <c r="A17" s="18" t="s">
        <v>8</v>
      </c>
      <c r="B17" s="19" t="str">
        <f>VLOOKUP(L17,[2]LEDEN!A$1:E$65536,2,FALSE)</f>
        <v>CAUDRON Bjorn</v>
      </c>
      <c r="C17" s="18"/>
      <c r="D17" s="18"/>
      <c r="E17" s="18"/>
      <c r="F17" s="18" t="s">
        <v>9</v>
      </c>
      <c r="G17" s="20" t="str">
        <f>VLOOKUP(L17,[2]LEDEN!A$1:E$65536,3,FALSE)</f>
        <v>ED</v>
      </c>
      <c r="H17" s="20"/>
      <c r="I17" s="18"/>
      <c r="J17" s="18"/>
      <c r="K17" s="18"/>
      <c r="L17" s="21">
        <v>9420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>
        <v>1</v>
      </c>
      <c r="C20" s="27" t="str">
        <f>VLOOKUP(N20,[2]LEDEN!A$1:E$65536,2,FALSE)</f>
        <v>BORREMANS Edouard</v>
      </c>
      <c r="D20" s="28"/>
      <c r="E20" s="28"/>
      <c r="F20" s="26">
        <v>0</v>
      </c>
      <c r="G20" s="26"/>
      <c r="H20" s="26">
        <v>16</v>
      </c>
      <c r="I20" s="26">
        <v>23</v>
      </c>
      <c r="J20" s="29">
        <v>0.69</v>
      </c>
      <c r="K20" s="26">
        <v>3</v>
      </c>
      <c r="L20" s="30"/>
      <c r="N20">
        <v>9296</v>
      </c>
    </row>
    <row r="21" spans="1:14" x14ac:dyDescent="0.25">
      <c r="B21" s="26">
        <v>2</v>
      </c>
      <c r="C21" s="27" t="str">
        <f>VLOOKUP(N21,[2]LEDEN!A$1:E$65536,2,FALSE)</f>
        <v>DETAVERNIER Hendrik</v>
      </c>
      <c r="D21" s="28"/>
      <c r="E21" s="28"/>
      <c r="F21" s="26">
        <v>1</v>
      </c>
      <c r="G21" s="26"/>
      <c r="H21" s="26">
        <v>30</v>
      </c>
      <c r="I21" s="26">
        <v>20</v>
      </c>
      <c r="J21" s="29">
        <v>1.5</v>
      </c>
      <c r="K21" s="26">
        <v>6</v>
      </c>
      <c r="L21" s="42">
        <v>2</v>
      </c>
      <c r="N21">
        <v>4793</v>
      </c>
    </row>
    <row r="22" spans="1:14" x14ac:dyDescent="0.25">
      <c r="B22" s="26">
        <v>3</v>
      </c>
      <c r="C22" s="27" t="str">
        <f>VLOOKUP(N22,[2]LEDEN!A$1:E$65536,2,FALSE)</f>
        <v>DE HERTOG Gert-Jan</v>
      </c>
      <c r="D22" s="28"/>
      <c r="E22" s="28"/>
      <c r="F22" s="26">
        <v>1</v>
      </c>
      <c r="G22" s="26"/>
      <c r="H22" s="26">
        <v>30</v>
      </c>
      <c r="I22" s="26">
        <v>16</v>
      </c>
      <c r="J22" s="29">
        <v>1.87</v>
      </c>
      <c r="K22" s="26">
        <v>5</v>
      </c>
      <c r="L22" s="42"/>
      <c r="N22">
        <v>9055</v>
      </c>
    </row>
    <row r="23" spans="1:14" x14ac:dyDescent="0.25">
      <c r="B23" s="26">
        <v>4</v>
      </c>
      <c r="C23" s="27" t="str">
        <f>VLOOKUP(N23,[2]LEDEN!A$1:E$65536,2,FALSE)</f>
        <v>DE WITTE Tamara</v>
      </c>
      <c r="D23" s="28"/>
      <c r="E23" s="28"/>
      <c r="F23" s="26">
        <v>2</v>
      </c>
      <c r="G23" s="26"/>
      <c r="H23" s="26">
        <v>30</v>
      </c>
      <c r="I23" s="26">
        <v>27</v>
      </c>
      <c r="J23" s="29">
        <v>1.1100000000000001</v>
      </c>
      <c r="K23" s="26">
        <v>6</v>
      </c>
      <c r="L23" s="42"/>
      <c r="N23">
        <v>8073</v>
      </c>
    </row>
    <row r="24" spans="1:14" hidden="1" x14ac:dyDescent="0.25">
      <c r="B24" s="26"/>
      <c r="C24" s="27" t="e">
        <f>VLOOKUP(N24,[2]LEDEN!A$1:E$65536,2,FALSE)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>ROUNDDOWN(H24/I24,2)</f>
        <v>#DIV/0!</v>
      </c>
      <c r="K24" s="26"/>
      <c r="L24" s="42"/>
    </row>
    <row r="25" spans="1:14" x14ac:dyDescent="0.25">
      <c r="A25" s="31"/>
      <c r="B25" s="32"/>
      <c r="C25" s="31" t="s">
        <v>18</v>
      </c>
      <c r="D25" s="31"/>
      <c r="E25" s="31" t="s">
        <v>17</v>
      </c>
      <c r="F25" s="33">
        <f>SUM(F20:F24)</f>
        <v>4</v>
      </c>
      <c r="G25" s="33">
        <f>SUM(G20:G24)</f>
        <v>0</v>
      </c>
      <c r="H25" s="33">
        <f>SUM(H20:H24)</f>
        <v>106</v>
      </c>
      <c r="I25" s="33">
        <f>SUM(I20:I24)</f>
        <v>86</v>
      </c>
      <c r="J25" s="34">
        <f>ROUNDDOWN(H25/I25,2)</f>
        <v>1.23</v>
      </c>
      <c r="K25" s="33">
        <f>MAX(K20:K24)</f>
        <v>6</v>
      </c>
      <c r="L25" s="35"/>
    </row>
    <row r="26" spans="1:14" ht="7.5" customHeight="1" thickBot="1" x14ac:dyDescent="0.3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8</v>
      </c>
      <c r="B28" s="19" t="str">
        <f>VLOOKUP(L28,[2]LEDEN!A$1:E$65536,2,FALSE)</f>
        <v>BORREMANS Edouard</v>
      </c>
      <c r="C28" s="18"/>
      <c r="D28" s="18"/>
      <c r="E28" s="18"/>
      <c r="F28" s="39" t="s">
        <v>9</v>
      </c>
      <c r="G28" s="40" t="str">
        <f>VLOOKUP(L28,[2]LEDEN!A$1:E$65536,3,FALSE)</f>
        <v>OBA</v>
      </c>
      <c r="H28" s="40"/>
      <c r="I28" s="39"/>
      <c r="J28" s="39"/>
      <c r="K28" s="39"/>
      <c r="L28" s="21">
        <v>9296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10</v>
      </c>
      <c r="G30" s="23" t="s">
        <v>11</v>
      </c>
      <c r="H30" s="23">
        <v>2.2999999999999998</v>
      </c>
      <c r="I30" s="23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27" t="str">
        <f>VLOOKUP(N31,[2]LEDEN!A$1:E$65536,2,FALSE)</f>
        <v>CAUDRON Bjorn</v>
      </c>
      <c r="D31" s="28"/>
      <c r="E31" s="28"/>
      <c r="F31" s="26">
        <v>2</v>
      </c>
      <c r="G31" s="26"/>
      <c r="H31" s="26">
        <v>30</v>
      </c>
      <c r="I31" s="26">
        <v>23</v>
      </c>
      <c r="J31" s="29">
        <f t="shared" ref="J31:J36" si="0">ROUNDDOWN(H31/I31,2)</f>
        <v>1.3</v>
      </c>
      <c r="K31" s="26">
        <v>6</v>
      </c>
      <c r="L31" s="30"/>
      <c r="N31">
        <v>9420</v>
      </c>
    </row>
    <row r="32" spans="1:14" x14ac:dyDescent="0.25">
      <c r="B32" s="26">
        <v>2</v>
      </c>
      <c r="C32" s="27" t="str">
        <f>VLOOKUP(N32,[2]LEDEN!A$1:E$65536,2,FALSE)</f>
        <v>DE WITTE Tamara</v>
      </c>
      <c r="D32" s="28"/>
      <c r="E32" s="28"/>
      <c r="F32" s="26">
        <v>0</v>
      </c>
      <c r="G32" s="26"/>
      <c r="H32" s="26">
        <v>28</v>
      </c>
      <c r="I32" s="26">
        <v>36</v>
      </c>
      <c r="J32" s="29">
        <f t="shared" si="0"/>
        <v>0.77</v>
      </c>
      <c r="K32" s="26">
        <v>5</v>
      </c>
      <c r="L32" s="42">
        <v>3</v>
      </c>
      <c r="N32">
        <v>8073</v>
      </c>
    </row>
    <row r="33" spans="1:14" x14ac:dyDescent="0.25">
      <c r="B33" s="26">
        <v>3</v>
      </c>
      <c r="C33" s="27" t="str">
        <f>VLOOKUP(N33,[2]LEDEN!A$1:E$65536,2,FALSE)</f>
        <v>DE HERTOG Gert-Jan</v>
      </c>
      <c r="D33" s="28"/>
      <c r="E33" s="28"/>
      <c r="F33" s="26">
        <v>0</v>
      </c>
      <c r="G33" s="26"/>
      <c r="H33" s="26">
        <v>12</v>
      </c>
      <c r="I33" s="26">
        <v>18</v>
      </c>
      <c r="J33" s="29">
        <f t="shared" si="0"/>
        <v>0.66</v>
      </c>
      <c r="K33" s="26">
        <v>2</v>
      </c>
      <c r="L33" s="42"/>
      <c r="N33">
        <v>9055</v>
      </c>
    </row>
    <row r="34" spans="1:14" x14ac:dyDescent="0.25">
      <c r="B34" s="26">
        <v>4</v>
      </c>
      <c r="C34" s="27" t="str">
        <f>VLOOKUP(N34,[2]LEDEN!A$1:E$65536,2,FALSE)</f>
        <v>DETAVERNIER Hendrik</v>
      </c>
      <c r="D34" s="28"/>
      <c r="E34" s="28"/>
      <c r="F34" s="26">
        <v>2</v>
      </c>
      <c r="G34" s="26"/>
      <c r="H34" s="26">
        <v>30</v>
      </c>
      <c r="I34" s="26">
        <v>21</v>
      </c>
      <c r="J34" s="29">
        <f t="shared" si="0"/>
        <v>1.42</v>
      </c>
      <c r="K34" s="26">
        <v>8</v>
      </c>
      <c r="L34" s="42"/>
      <c r="N34">
        <v>4793</v>
      </c>
    </row>
    <row r="35" spans="1:14" hidden="1" x14ac:dyDescent="0.25">
      <c r="B35" s="26">
        <v>5</v>
      </c>
      <c r="C35" s="27" t="e">
        <f>VLOOKUP(N35,[2]LEDEN!A$1:E$65536,2,FALSE)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0"/>
        <v>#DIV/0!</v>
      </c>
      <c r="K35" s="26"/>
      <c r="L35" s="42"/>
    </row>
    <row r="36" spans="1:14" x14ac:dyDescent="0.25">
      <c r="A36" s="31"/>
      <c r="B36" s="32"/>
      <c r="C36" s="31" t="s">
        <v>18</v>
      </c>
      <c r="D36" s="31"/>
      <c r="E36" s="31" t="s">
        <v>17</v>
      </c>
      <c r="F36" s="33">
        <f>SUM(F31:F35)</f>
        <v>4</v>
      </c>
      <c r="G36" s="33">
        <f>SUM(G31:G35)</f>
        <v>0</v>
      </c>
      <c r="H36" s="33">
        <f>SUM(H31:H35)</f>
        <v>100</v>
      </c>
      <c r="I36" s="33">
        <f>SUM(I31:I35)</f>
        <v>98</v>
      </c>
      <c r="J36" s="34">
        <f t="shared" si="0"/>
        <v>1.02</v>
      </c>
      <c r="K36" s="33">
        <f>MAX(K31:K35)</f>
        <v>8</v>
      </c>
      <c r="L36" s="35"/>
    </row>
    <row r="37" spans="1:14" ht="6.75" customHeight="1" thickBot="1" x14ac:dyDescent="0.3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8</v>
      </c>
      <c r="B39" s="19" t="str">
        <f>VLOOKUP(L39,[2]LEDEN!A$1:E$65536,2,FALSE)</f>
        <v>DETAVERNIER Hendrik</v>
      </c>
      <c r="C39" s="18"/>
      <c r="D39" s="18"/>
      <c r="E39" s="18"/>
      <c r="F39" s="39" t="s">
        <v>9</v>
      </c>
      <c r="G39" s="40" t="str">
        <f>VLOOKUP(L39,[2]LEDEN!A$1:E$65536,3,FALSE)</f>
        <v>K.GHOK</v>
      </c>
      <c r="H39" s="40"/>
      <c r="I39" s="39"/>
      <c r="J39" s="39"/>
      <c r="K39" s="39"/>
      <c r="L39" s="21">
        <v>4793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10</v>
      </c>
      <c r="G41" s="23" t="s">
        <v>11</v>
      </c>
      <c r="H41" s="23">
        <v>2.2999999999999998</v>
      </c>
      <c r="I41" s="23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27" t="str">
        <f>VLOOKUP(N42,[2]LEDEN!A$1:E$65536,2,FALSE)</f>
        <v>CAUDRON Bjorn</v>
      </c>
      <c r="D42" s="28"/>
      <c r="E42" s="28"/>
      <c r="F42" s="26">
        <v>1</v>
      </c>
      <c r="G42" s="26"/>
      <c r="H42" s="26">
        <v>30</v>
      </c>
      <c r="I42" s="26">
        <v>20</v>
      </c>
      <c r="J42" s="29">
        <v>1.5</v>
      </c>
      <c r="K42" s="26">
        <v>5</v>
      </c>
      <c r="L42" s="30"/>
      <c r="N42">
        <v>9420</v>
      </c>
    </row>
    <row r="43" spans="1:14" x14ac:dyDescent="0.25">
      <c r="B43" s="26">
        <v>2</v>
      </c>
      <c r="C43" s="27" t="str">
        <f>VLOOKUP(N43,[2]LEDEN!A$1:E$65536,2,FALSE)</f>
        <v>DE WITTE Tamara</v>
      </c>
      <c r="D43" s="28"/>
      <c r="E43" s="28"/>
      <c r="F43" s="26">
        <v>2</v>
      </c>
      <c r="G43" s="26"/>
      <c r="H43" s="26">
        <v>30</v>
      </c>
      <c r="I43" s="26">
        <v>23</v>
      </c>
      <c r="J43" s="29">
        <v>1.3</v>
      </c>
      <c r="K43" s="26">
        <v>4</v>
      </c>
      <c r="L43" s="42">
        <v>4</v>
      </c>
      <c r="N43">
        <v>8073</v>
      </c>
    </row>
    <row r="44" spans="1:14" x14ac:dyDescent="0.25">
      <c r="B44" s="26">
        <v>3</v>
      </c>
      <c r="C44" s="27" t="str">
        <f>VLOOKUP(N44,[2]LEDEN!A$1:E$65536,2,FALSE)</f>
        <v>BORREMANS Edouard</v>
      </c>
      <c r="D44" s="28"/>
      <c r="E44" s="28"/>
      <c r="F44" s="26">
        <v>0</v>
      </c>
      <c r="G44" s="26"/>
      <c r="H44" s="26">
        <v>16</v>
      </c>
      <c r="I44" s="26">
        <v>21</v>
      </c>
      <c r="J44" s="29">
        <v>0.76</v>
      </c>
      <c r="K44" s="26">
        <v>2</v>
      </c>
      <c r="L44" s="42"/>
      <c r="N44">
        <v>9296</v>
      </c>
    </row>
    <row r="45" spans="1:14" x14ac:dyDescent="0.25">
      <c r="B45" s="26">
        <v>4</v>
      </c>
      <c r="C45" s="27" t="str">
        <f>VLOOKUP(N45,[2]LEDEN!A$1:E$65536,2,FALSE)</f>
        <v>DE HERTOG Gert-Jan</v>
      </c>
      <c r="D45" s="28"/>
      <c r="E45" s="28"/>
      <c r="F45" s="26">
        <v>0</v>
      </c>
      <c r="G45" s="26"/>
      <c r="H45" s="26">
        <v>25</v>
      </c>
      <c r="I45" s="26">
        <v>14</v>
      </c>
      <c r="J45" s="29">
        <v>1.78</v>
      </c>
      <c r="K45" s="26">
        <v>7</v>
      </c>
      <c r="L45" s="42"/>
      <c r="N45">
        <v>9055</v>
      </c>
    </row>
    <row r="46" spans="1:14" hidden="1" x14ac:dyDescent="0.25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>ROUNDDOWN(H46/I46,2)</f>
        <v>#DIV/0!</v>
      </c>
      <c r="K46" s="26"/>
      <c r="L46" s="42"/>
    </row>
    <row r="47" spans="1:14" x14ac:dyDescent="0.25">
      <c r="A47" s="31"/>
      <c r="B47" s="32"/>
      <c r="C47" s="31" t="s">
        <v>18</v>
      </c>
      <c r="D47" s="31"/>
      <c r="E47" s="31" t="s">
        <v>17</v>
      </c>
      <c r="F47" s="33">
        <f>SUM(F42:F46)</f>
        <v>3</v>
      </c>
      <c r="G47" s="33">
        <f>SUM(G42:G46)</f>
        <v>0</v>
      </c>
      <c r="H47" s="33">
        <f>SUM(H42:H46)</f>
        <v>101</v>
      </c>
      <c r="I47" s="33">
        <f>SUM(I42:I46)</f>
        <v>78</v>
      </c>
      <c r="J47" s="34">
        <f>ROUNDDOWN(H47/I47,2)</f>
        <v>1.29</v>
      </c>
      <c r="K47" s="33">
        <f>MAX(K42:K46)</f>
        <v>7</v>
      </c>
      <c r="L47" s="35"/>
    </row>
    <row r="48" spans="1:14" ht="4.5" customHeight="1" thickBot="1" x14ac:dyDescent="0.3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1:14" ht="6" customHeight="1" x14ac:dyDescent="0.25">
      <c r="F49" s="17"/>
      <c r="G49" s="17"/>
      <c r="H49" s="17"/>
      <c r="I49" s="17"/>
      <c r="J49" s="17"/>
      <c r="K49" s="17"/>
    </row>
    <row r="50" spans="1:14" ht="13.5" customHeight="1" x14ac:dyDescent="0.25">
      <c r="A50" s="18" t="s">
        <v>8</v>
      </c>
      <c r="B50" s="19" t="str">
        <f>VLOOKUP(L50,[2]LEDEN!A$1:E$65536,2,FALSE)</f>
        <v>DE WITTE Tamara</v>
      </c>
      <c r="C50" s="18"/>
      <c r="D50" s="18"/>
      <c r="E50" s="18"/>
      <c r="F50" s="39" t="s">
        <v>9</v>
      </c>
      <c r="G50" s="40" t="str">
        <f>VLOOKUP(L50,[2]LEDEN!A$1:E$65536,3,FALSE)</f>
        <v>BCSK</v>
      </c>
      <c r="H50" s="40"/>
      <c r="I50" s="39"/>
      <c r="J50" s="39"/>
      <c r="K50" s="39"/>
      <c r="L50" s="21">
        <v>8073</v>
      </c>
    </row>
    <row r="51" spans="1:14" x14ac:dyDescent="0.25">
      <c r="F51" s="17"/>
      <c r="G51" s="17"/>
      <c r="H51" s="17"/>
      <c r="I51" s="17"/>
      <c r="J51" s="17"/>
      <c r="K51" s="17"/>
    </row>
    <row r="52" spans="1:14" x14ac:dyDescent="0.25">
      <c r="F52" s="23" t="s">
        <v>10</v>
      </c>
      <c r="G52" s="23" t="s">
        <v>11</v>
      </c>
      <c r="H52" s="23">
        <v>2.2999999999999998</v>
      </c>
      <c r="I52" s="23" t="s">
        <v>12</v>
      </c>
      <c r="J52" s="25" t="s">
        <v>13</v>
      </c>
      <c r="K52" s="23" t="s">
        <v>14</v>
      </c>
      <c r="L52" s="23" t="s">
        <v>15</v>
      </c>
    </row>
    <row r="53" spans="1:14" x14ac:dyDescent="0.25">
      <c r="B53" s="26">
        <v>1</v>
      </c>
      <c r="C53" s="27" t="str">
        <f>VLOOKUP(N53,[2]LEDEN!A$1:E$65536,2,FALSE)</f>
        <v>DE HERTOG Gert-Jan</v>
      </c>
      <c r="D53" s="28"/>
      <c r="E53" s="28"/>
      <c r="F53" s="26">
        <v>0</v>
      </c>
      <c r="G53" s="26"/>
      <c r="H53" s="26">
        <v>20</v>
      </c>
      <c r="I53" s="26">
        <v>20</v>
      </c>
      <c r="J53" s="29">
        <f t="shared" ref="J53:J58" si="1">ROUNDDOWN(H53/I53,2)</f>
        <v>1</v>
      </c>
      <c r="K53" s="26">
        <v>3</v>
      </c>
      <c r="L53" s="30"/>
      <c r="N53">
        <v>9055</v>
      </c>
    </row>
    <row r="54" spans="1:14" x14ac:dyDescent="0.25">
      <c r="B54" s="26">
        <v>2</v>
      </c>
      <c r="C54" s="27" t="str">
        <f>VLOOKUP(N54,[2]LEDEN!A$1:E$65536,2,FALSE)</f>
        <v>BORREMANS Edouard</v>
      </c>
      <c r="D54" s="28"/>
      <c r="E54" s="28"/>
      <c r="F54" s="26">
        <v>2</v>
      </c>
      <c r="G54" s="26"/>
      <c r="H54" s="26">
        <v>30</v>
      </c>
      <c r="I54" s="26">
        <v>36</v>
      </c>
      <c r="J54" s="29">
        <f t="shared" si="1"/>
        <v>0.83</v>
      </c>
      <c r="K54" s="26">
        <v>6</v>
      </c>
      <c r="L54" s="42">
        <v>5</v>
      </c>
      <c r="N54">
        <v>9296</v>
      </c>
    </row>
    <row r="55" spans="1:14" x14ac:dyDescent="0.25">
      <c r="B55" s="26">
        <v>3</v>
      </c>
      <c r="C55" s="27" t="str">
        <f>VLOOKUP(N55,[2]LEDEN!A$1:E$65536,2,FALSE)</f>
        <v>DETAVERNIER Hendrik</v>
      </c>
      <c r="D55" s="28"/>
      <c r="E55" s="28"/>
      <c r="F55" s="26">
        <v>0</v>
      </c>
      <c r="G55" s="26"/>
      <c r="H55" s="26">
        <v>18</v>
      </c>
      <c r="I55" s="26">
        <v>23</v>
      </c>
      <c r="J55" s="29">
        <f t="shared" si="1"/>
        <v>0.78</v>
      </c>
      <c r="K55" s="26">
        <v>4</v>
      </c>
      <c r="L55" s="42"/>
      <c r="N55">
        <v>4793</v>
      </c>
    </row>
    <row r="56" spans="1:14" x14ac:dyDescent="0.25">
      <c r="B56" s="26">
        <v>4</v>
      </c>
      <c r="C56" s="27" t="str">
        <f>VLOOKUP(N56,[2]LEDEN!A$1:E$65536,2,FALSE)</f>
        <v>CAUDRON Bjorn</v>
      </c>
      <c r="D56" s="28"/>
      <c r="E56" s="28"/>
      <c r="F56" s="26">
        <v>0</v>
      </c>
      <c r="G56" s="26"/>
      <c r="H56" s="26">
        <v>17</v>
      </c>
      <c r="I56" s="26">
        <v>27</v>
      </c>
      <c r="J56" s="29">
        <f t="shared" si="1"/>
        <v>0.62</v>
      </c>
      <c r="K56" s="26">
        <v>2</v>
      </c>
      <c r="L56" s="42"/>
      <c r="N56">
        <v>9420</v>
      </c>
    </row>
    <row r="57" spans="1:14" hidden="1" x14ac:dyDescent="0.25">
      <c r="B57" s="26">
        <v>5</v>
      </c>
      <c r="C57" s="27" t="e">
        <f>VLOOKUP(N57,[2]LEDEN!A$1:E$65536,2,FALSE)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1"/>
        <v>#DIV/0!</v>
      </c>
      <c r="K57" s="26"/>
      <c r="L57" s="42"/>
    </row>
    <row r="58" spans="1:14" x14ac:dyDescent="0.25">
      <c r="A58" s="31"/>
      <c r="B58" s="32"/>
      <c r="C58" s="31" t="s">
        <v>19</v>
      </c>
      <c r="D58" s="31"/>
      <c r="E58" s="31" t="s">
        <v>17</v>
      </c>
      <c r="F58" s="33">
        <f>SUM(F53:F57)</f>
        <v>2</v>
      </c>
      <c r="G58" s="33">
        <f>SUM(G53:G57)</f>
        <v>0</v>
      </c>
      <c r="H58" s="33">
        <f>SUM(H53:H57)</f>
        <v>85</v>
      </c>
      <c r="I58" s="33">
        <f>SUM(I53:I57)</f>
        <v>106</v>
      </c>
      <c r="J58" s="34">
        <f t="shared" si="1"/>
        <v>0.8</v>
      </c>
      <c r="K58" s="33">
        <f>MAX(K53:K57)</f>
        <v>6</v>
      </c>
      <c r="L58" s="35"/>
    </row>
    <row r="59" spans="1:14" ht="6" customHeight="1" x14ac:dyDescent="0.25">
      <c r="F59" s="17"/>
      <c r="G59" s="17"/>
      <c r="H59" s="17"/>
      <c r="I59" s="17"/>
      <c r="J59" s="17"/>
      <c r="K59" s="17"/>
    </row>
    <row r="61" spans="1:14" ht="15.6" x14ac:dyDescent="0.3">
      <c r="C61" s="43">
        <f ca="1">TODAY()</f>
        <v>41634</v>
      </c>
      <c r="D61" s="44"/>
      <c r="I61" s="41" t="s">
        <v>20</v>
      </c>
      <c r="J61" s="45" t="s">
        <v>21</v>
      </c>
      <c r="K61" s="45"/>
      <c r="L61" s="45"/>
      <c r="M61" s="45"/>
    </row>
    <row r="62" spans="1:14" x14ac:dyDescent="0.25">
      <c r="I62" s="46" t="s">
        <v>22</v>
      </c>
      <c r="J62" s="46"/>
      <c r="K62" s="46"/>
      <c r="L62" s="46"/>
      <c r="M62" s="46"/>
    </row>
  </sheetData>
  <mergeCells count="11">
    <mergeCell ref="L32:L35"/>
    <mergeCell ref="C3:D3"/>
    <mergeCell ref="F3:I3"/>
    <mergeCell ref="K3:M3"/>
    <mergeCell ref="L10:L13"/>
    <mergeCell ref="L21:L24"/>
    <mergeCell ref="L43:L46"/>
    <mergeCell ref="L54:L57"/>
    <mergeCell ref="C61:D61"/>
    <mergeCell ref="J61:M61"/>
    <mergeCell ref="I62:M62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2013-12-23T07:47:17Z</dcterms:created>
  <dcterms:modified xsi:type="dcterms:W3CDTF">2013-12-26T16:18:58Z</dcterms:modified>
</cp:coreProperties>
</file>