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13_ncr:1_{633657A4-6D50-4AE2-A7F7-43F056FC47F9}" xr6:coauthVersionLast="37" xr6:coauthVersionMax="37" xr10:uidLastSave="{00000000-0000-0000-0000-000000000000}"/>
  <bookViews>
    <workbookView xWindow="0" yWindow="0" windowWidth="23040" windowHeight="9000" xr2:uid="{5526724D-0A8B-4B3F-B054-DEA4A5D1B857}"/>
  </bookViews>
  <sheets>
    <sheet name="Blad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3" i="1" l="1"/>
  <c r="I73" i="1"/>
  <c r="G73" i="1"/>
  <c r="F73" i="1"/>
  <c r="H72" i="1"/>
  <c r="J72" i="1" s="1"/>
  <c r="C72" i="1"/>
  <c r="H71" i="1"/>
  <c r="J71" i="1" s="1"/>
  <c r="C71" i="1"/>
  <c r="H70" i="1"/>
  <c r="J70" i="1" s="1"/>
  <c r="C70" i="1"/>
  <c r="H69" i="1"/>
  <c r="J69" i="1" s="1"/>
  <c r="C69" i="1"/>
  <c r="H68" i="1"/>
  <c r="H73" i="1" s="1"/>
  <c r="J73" i="1" s="1"/>
  <c r="C68" i="1"/>
  <c r="G65" i="1"/>
  <c r="B65" i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H25" i="1"/>
  <c r="G25" i="1"/>
  <c r="F25" i="1"/>
  <c r="J24" i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J68" i="1"/>
  <c r="J25" i="1"/>
  <c r="H47" i="1"/>
  <c r="J47" i="1" s="1"/>
  <c r="J57" i="1"/>
  <c r="H36" i="1"/>
  <c r="J36" i="1" s="1"/>
</calcChain>
</file>

<file path=xl/sharedStrings.xml><?xml version="1.0" encoding="utf-8"?>
<sst xmlns="http://schemas.openxmlformats.org/spreadsheetml/2006/main" count="72" uniqueCount="26">
  <si>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</si>
  <si>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</si>
  <si>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</si>
  <si>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</si>
  <si>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7° KLASSE VRIJSPEL</t>
  </si>
  <si>
    <t xml:space="preserve">        KLEIN</t>
  </si>
  <si>
    <t>datum:</t>
  </si>
  <si>
    <t>27 &amp; 28/10/2018</t>
  </si>
  <si>
    <t>Lokaal:</t>
  </si>
  <si>
    <t>KBC DOS Roeselare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</si>
  <si>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</si>
  <si>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</si>
  <si>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</si>
  <si>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</si>
  <si>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</si>
  <si>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</si>
  <si>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</si>
  <si>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</si>
  <si>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</si>
  <si>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</si>
  <si>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</si>
  <si>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PROM</t>
  </si>
  <si>
    <t>PR. 3/4</t>
  </si>
  <si>
    <t>M.G.</t>
  </si>
  <si>
    <t>O.G.</t>
  </si>
  <si>
    <t>VERWITTIGD FORFAIT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</si>
</sst>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11" fillId="0" borderId="10" xfId="0" applyFont="1" applyBorder="1"/>
    <xf numFmtId="2" fontId="11" fillId="0" borderId="1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76</xdr:row>
      <xdr:rowOff>0</xdr:rowOff>
    </xdr:from>
    <xdr:to>
      <xdr:col>11</xdr:col>
      <xdr:colOff>500728</xdr:colOff>
      <xdr:row>79</xdr:row>
      <xdr:rowOff>144780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4C46720-4FD4-4D81-8F73-F08A85B4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1071860"/>
          <a:ext cx="5781388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</xdr:colOff>
      <xdr:row>59</xdr:row>
      <xdr:rowOff>68580</xdr:rowOff>
    </xdr:from>
    <xdr:to>
      <xdr:col>11</xdr:col>
      <xdr:colOff>144780</xdr:colOff>
      <xdr:row>62</xdr:row>
      <xdr:rowOff>129540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8CE59542-61D0-49B6-A033-0560FEDA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8397240"/>
          <a:ext cx="50825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B678-F723-472E-9CA1-1A00EAB1A987}">
  <dimension ref="A1:M74"/>
  <sheetViews>
    <sheetView tabSelected="1" workbookViewId="0"/>
  </sheetViews>
  <sheetFormatPr defaultRowHeight="14.4" x14ac:dyDescent="0.3"/>
  <cols>
    <col min="1" max="1" width="9.5546875" customWidth="1"/>
    <col min="2" max="2" width="3.109375" style="21" customWidth="1"/>
    <col min="3" max="3" width="6.6640625" customWidth="1"/>
    <col min="4" max="4" width="15" customWidth="1"/>
    <col min="6" max="6" width="4.5546875" customWidth="1"/>
    <col min="7" max="7" width="4.88671875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3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3" ht="17.25" customHeight="1" x14ac:dyDescent="0.3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3" ht="3.75" customHeight="1" x14ac:dyDescent="0.3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5.25" customHeight="1" x14ac:dyDescent="0.3"/>
    <row r="6" spans="1:13" x14ac:dyDescent="0.3">
      <c r="A6" s="22" t="s">
        <v>12</v>
      </c>
      <c r="B6" s="23" t="str">
        <f>VLOOKUP(L6,[1]LEDEN!A$1:E$65536,2,FALSE)</f>
        <v>VERCAEMERE Bjorn</v>
      </c>
      <c r="C6" s="22"/>
      <c r="D6" s="22"/>
      <c r="E6" s="22"/>
      <c r="F6" s="22" t="s">
        <v>13</v>
      </c>
      <c r="G6" s="24" t="str">
        <f>VLOOKUP(L6,[1]LEDEN!A$1:E$65536,3,FALSE)</f>
        <v>KGHOK</v>
      </c>
      <c r="H6" s="24"/>
      <c r="I6" s="22"/>
      <c r="J6" s="22"/>
      <c r="K6" s="22"/>
      <c r="L6" s="25">
        <v>9765</v>
      </c>
    </row>
    <row r="7" spans="1:13" ht="6" customHeight="1" x14ac:dyDescent="0.3"/>
    <row r="8" spans="1:13" x14ac:dyDescent="0.3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3" ht="15" customHeight="1" x14ac:dyDescent="0.3">
      <c r="B9" s="30">
        <v>1</v>
      </c>
      <c r="C9" s="31" t="str">
        <f>VLOOKUP(M9,[1]LEDEN!A$1:E$65536,2,FALSE)</f>
        <v>LATRUWE Nicolas</v>
      </c>
      <c r="D9" s="32"/>
      <c r="E9" s="32"/>
      <c r="F9" s="30">
        <v>2</v>
      </c>
      <c r="G9" s="30"/>
      <c r="H9" s="30">
        <v>40</v>
      </c>
      <c r="I9" s="30">
        <v>14</v>
      </c>
      <c r="J9" s="33">
        <f t="shared" ref="J9:J14" si="0">ROUNDDOWN(H9/I9,2)</f>
        <v>2.85</v>
      </c>
      <c r="K9" s="30">
        <v>10</v>
      </c>
      <c r="L9" s="34"/>
      <c r="M9">
        <v>9433</v>
      </c>
    </row>
    <row r="10" spans="1:13" ht="15" customHeight="1" x14ac:dyDescent="0.3">
      <c r="B10" s="30">
        <v>2</v>
      </c>
      <c r="C10" s="31" t="str">
        <f>VLOOKUP(M10,[1]LEDEN!A$1:E$65536,2,FALSE)</f>
        <v>GELDHOF Frank</v>
      </c>
      <c r="D10" s="32"/>
      <c r="E10" s="32"/>
      <c r="F10" s="30">
        <v>2</v>
      </c>
      <c r="G10" s="30"/>
      <c r="H10" s="30">
        <v>40</v>
      </c>
      <c r="I10" s="30">
        <v>21</v>
      </c>
      <c r="J10" s="33">
        <f t="shared" si="0"/>
        <v>1.9</v>
      </c>
      <c r="K10" s="30">
        <v>11</v>
      </c>
      <c r="L10" s="35">
        <v>1</v>
      </c>
      <c r="M10">
        <v>1061</v>
      </c>
    </row>
    <row r="11" spans="1:13" ht="15" customHeight="1" x14ac:dyDescent="0.3">
      <c r="B11" s="30">
        <v>3</v>
      </c>
      <c r="C11" s="31" t="str">
        <f>VLOOKUP(M11,[1]LEDEN!A$1:E$65536,2,FALSE)</f>
        <v>GHESQUIERE Jozef</v>
      </c>
      <c r="D11" s="32"/>
      <c r="E11" s="32"/>
      <c r="F11" s="30">
        <v>2</v>
      </c>
      <c r="G11" s="30"/>
      <c r="H11" s="30">
        <v>40</v>
      </c>
      <c r="I11" s="30">
        <v>13</v>
      </c>
      <c r="J11" s="33">
        <f t="shared" si="0"/>
        <v>3.07</v>
      </c>
      <c r="K11" s="30">
        <v>8</v>
      </c>
      <c r="L11" s="35"/>
      <c r="M11">
        <v>7697</v>
      </c>
    </row>
    <row r="12" spans="1:13" ht="15" hidden="1" customHeight="1" x14ac:dyDescent="0.3">
      <c r="B12" s="30">
        <v>4</v>
      </c>
      <c r="C12" s="31" t="e">
        <f>VLOOKUP(M12,[1]LEDEN!A$1:E$65536,2,FALSE)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3" ht="15" customHeight="1" x14ac:dyDescent="0.3">
      <c r="B13" s="30">
        <v>4</v>
      </c>
      <c r="C13" s="31" t="str">
        <f>VLOOKUP(M13,[1]LEDEN!A$1:E$65536,2,FALSE)</f>
        <v>MONDELAERS Dries</v>
      </c>
      <c r="D13" s="32"/>
      <c r="E13" s="32"/>
      <c r="F13" s="30">
        <v>2</v>
      </c>
      <c r="G13" s="30"/>
      <c r="H13" s="30">
        <v>40</v>
      </c>
      <c r="I13" s="30">
        <v>16</v>
      </c>
      <c r="J13" s="33">
        <f t="shared" si="0"/>
        <v>2.5</v>
      </c>
      <c r="K13" s="30">
        <v>8</v>
      </c>
      <c r="L13" s="35"/>
      <c r="M13">
        <v>8658</v>
      </c>
    </row>
    <row r="14" spans="1:13" ht="15" customHeight="1" x14ac:dyDescent="0.3">
      <c r="A14" s="36"/>
      <c r="B14" s="37"/>
      <c r="C14" s="36"/>
      <c r="D14" s="36"/>
      <c r="E14" s="36" t="s">
        <v>20</v>
      </c>
      <c r="F14" s="38">
        <f>SUM(F9:F13)</f>
        <v>8</v>
      </c>
      <c r="G14" s="38">
        <f>SUM(G9:G13)</f>
        <v>0</v>
      </c>
      <c r="H14" s="38">
        <f>SUM(H9:H13)</f>
        <v>160</v>
      </c>
      <c r="I14" s="38">
        <f>SUM(I9:I13)</f>
        <v>64</v>
      </c>
      <c r="J14" s="39">
        <f t="shared" si="0"/>
        <v>2.5</v>
      </c>
      <c r="K14" s="38">
        <f>MAX(K9:K13)</f>
        <v>11</v>
      </c>
      <c r="L14" s="40" t="s">
        <v>21</v>
      </c>
    </row>
    <row r="15" spans="1:13" ht="8.25" customHeight="1" thickBot="1" x14ac:dyDescent="0.35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3" ht="7.5" customHeight="1" x14ac:dyDescent="0.3"/>
    <row r="17" spans="1:13" x14ac:dyDescent="0.3">
      <c r="A17" s="22" t="s">
        <v>12</v>
      </c>
      <c r="B17" s="23" t="str">
        <f>VLOOKUP(L17,[1]LEDEN!A$1:E$65536,2,FALSE)</f>
        <v>MONDELAERS Dries</v>
      </c>
      <c r="C17" s="22"/>
      <c r="D17" s="22"/>
      <c r="E17" s="22"/>
      <c r="F17" s="22" t="s">
        <v>13</v>
      </c>
      <c r="G17" s="24" t="str">
        <f>VLOOKUP(L17,[1]LEDEN!A$1:E$65536,3,FALSE)</f>
        <v>CBC-DLS</v>
      </c>
      <c r="H17" s="24"/>
      <c r="I17" s="22"/>
      <c r="J17" s="22"/>
      <c r="K17" s="22"/>
      <c r="L17" s="25">
        <v>8658</v>
      </c>
    </row>
    <row r="18" spans="1:13" ht="6" customHeight="1" x14ac:dyDescent="0.3"/>
    <row r="19" spans="1:13" x14ac:dyDescent="0.3">
      <c r="F19" s="27" t="s">
        <v>14</v>
      </c>
      <c r="G19" s="27" t="s">
        <v>15</v>
      </c>
      <c r="H19" s="27">
        <v>2.2999999999999998</v>
      </c>
      <c r="I19" s="27" t="s">
        <v>16</v>
      </c>
      <c r="J19" s="29" t="s">
        <v>17</v>
      </c>
      <c r="K19" s="27" t="s">
        <v>18</v>
      </c>
      <c r="L19" s="27" t="s">
        <v>19</v>
      </c>
    </row>
    <row r="20" spans="1:13" x14ac:dyDescent="0.3">
      <c r="B20" s="30">
        <v>1</v>
      </c>
      <c r="C20" s="31" t="str">
        <f>VLOOKUP(M20,[1]LEDEN!A$1:E$65536,2,FALSE)</f>
        <v>GHESQUIERE Jozef</v>
      </c>
      <c r="D20" s="32"/>
      <c r="E20" s="32"/>
      <c r="F20" s="30">
        <v>2</v>
      </c>
      <c r="G20" s="30"/>
      <c r="H20" s="30">
        <v>40</v>
      </c>
      <c r="I20" s="30">
        <v>18</v>
      </c>
      <c r="J20" s="33">
        <f t="shared" ref="J20:J25" si="1">ROUNDDOWN(H20/I20,2)</f>
        <v>2.2200000000000002</v>
      </c>
      <c r="K20" s="30">
        <v>10</v>
      </c>
      <c r="L20" s="34"/>
      <c r="M20">
        <v>7697</v>
      </c>
    </row>
    <row r="21" spans="1:13" x14ac:dyDescent="0.3">
      <c r="B21" s="30">
        <v>2</v>
      </c>
      <c r="C21" s="31" t="str">
        <f>VLOOKUP(M21,[1]LEDEN!A$1:E$65536,2,FALSE)</f>
        <v>LATRUWE Nicolas</v>
      </c>
      <c r="D21" s="32"/>
      <c r="E21" s="32"/>
      <c r="F21" s="30">
        <v>2</v>
      </c>
      <c r="G21" s="30"/>
      <c r="H21" s="30">
        <v>40</v>
      </c>
      <c r="I21" s="30">
        <v>16</v>
      </c>
      <c r="J21" s="33">
        <f t="shared" si="1"/>
        <v>2.5</v>
      </c>
      <c r="K21" s="30">
        <v>7</v>
      </c>
      <c r="L21" s="35">
        <v>2</v>
      </c>
      <c r="M21">
        <v>9433</v>
      </c>
    </row>
    <row r="22" spans="1:13" x14ac:dyDescent="0.3">
      <c r="B22" s="30">
        <v>3</v>
      </c>
      <c r="C22" s="31" t="str">
        <f>VLOOKUP(M22,[1]LEDEN!A$1:E$65536,2,FALSE)</f>
        <v>GELDHOF Frank</v>
      </c>
      <c r="D22" s="32"/>
      <c r="E22" s="32"/>
      <c r="F22" s="30">
        <v>2</v>
      </c>
      <c r="G22" s="30"/>
      <c r="H22" s="30">
        <v>40</v>
      </c>
      <c r="I22" s="30">
        <v>17</v>
      </c>
      <c r="J22" s="33">
        <f t="shared" si="1"/>
        <v>2.35</v>
      </c>
      <c r="K22" s="30">
        <v>12</v>
      </c>
      <c r="L22" s="35"/>
      <c r="M22">
        <v>1061</v>
      </c>
    </row>
    <row r="23" spans="1:13" hidden="1" x14ac:dyDescent="0.3">
      <c r="B23" s="30"/>
      <c r="C23" s="31" t="e">
        <f>VLOOKUP(M23,[1]LEDEN!A$1:E$65536,2,FALSE)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3" x14ac:dyDescent="0.3">
      <c r="B24" s="30">
        <v>4</v>
      </c>
      <c r="C24" s="31" t="str">
        <f>VLOOKUP(M24,[1]LEDEN!A$1:E$65536,2,FALSE)</f>
        <v>VERCAEMERE Bjorn</v>
      </c>
      <c r="D24" s="32"/>
      <c r="E24" s="32"/>
      <c r="F24" s="30">
        <v>0</v>
      </c>
      <c r="G24" s="30"/>
      <c r="H24" s="30">
        <v>26</v>
      </c>
      <c r="I24" s="30">
        <v>16</v>
      </c>
      <c r="J24" s="33">
        <f t="shared" si="1"/>
        <v>1.62</v>
      </c>
      <c r="K24" s="30">
        <v>8</v>
      </c>
      <c r="L24" s="35"/>
      <c r="M24">
        <v>9765</v>
      </c>
    </row>
    <row r="25" spans="1:13" x14ac:dyDescent="0.3">
      <c r="A25" s="36"/>
      <c r="B25" s="37"/>
      <c r="C25" s="36"/>
      <c r="D25" s="36"/>
      <c r="E25" s="36" t="s">
        <v>20</v>
      </c>
      <c r="F25" s="38">
        <f>SUM(F20:F24)</f>
        <v>6</v>
      </c>
      <c r="G25" s="38">
        <f>SUM(G20:G24)</f>
        <v>0</v>
      </c>
      <c r="H25" s="38">
        <f>SUM(H20:H24)</f>
        <v>146</v>
      </c>
      <c r="I25" s="38">
        <f>SUM(I20:I24)</f>
        <v>67</v>
      </c>
      <c r="J25" s="39">
        <f t="shared" si="1"/>
        <v>2.17</v>
      </c>
      <c r="K25" s="38">
        <f>MAX(K20:K24)</f>
        <v>12</v>
      </c>
      <c r="L25" s="40" t="s">
        <v>22</v>
      </c>
    </row>
    <row r="26" spans="1:13" ht="7.5" customHeight="1" thickBot="1" x14ac:dyDescent="0.35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3" ht="3.75" customHeight="1" x14ac:dyDescent="0.3"/>
    <row r="28" spans="1:13" x14ac:dyDescent="0.3">
      <c r="A28" s="22" t="s">
        <v>12</v>
      </c>
      <c r="B28" s="23" t="str">
        <f>VLOOKUP(L28,[1]LEDEN!A$1:E$65536,2,FALSE)</f>
        <v>GELDHOF Frank</v>
      </c>
      <c r="C28" s="22"/>
      <c r="D28" s="22"/>
      <c r="E28" s="22"/>
      <c r="F28" s="22" t="s">
        <v>13</v>
      </c>
      <c r="G28" s="24" t="str">
        <f>VLOOKUP(L28,[1]LEDEN!A$1:E$65536,3,FALSE)</f>
        <v>DOS</v>
      </c>
      <c r="H28" s="24"/>
      <c r="I28" s="22"/>
      <c r="J28" s="22"/>
      <c r="K28" s="22"/>
      <c r="L28" s="25">
        <v>1061</v>
      </c>
    </row>
    <row r="29" spans="1:13" ht="7.5" customHeight="1" x14ac:dyDescent="0.3"/>
    <row r="30" spans="1:13" x14ac:dyDescent="0.3">
      <c r="F30" s="26" t="s">
        <v>14</v>
      </c>
      <c r="G30" s="27" t="s">
        <v>15</v>
      </c>
      <c r="H30" s="27">
        <v>2.2999999999999998</v>
      </c>
      <c r="I30" s="28" t="s">
        <v>16</v>
      </c>
      <c r="J30" s="29" t="s">
        <v>17</v>
      </c>
      <c r="K30" s="27" t="s">
        <v>18</v>
      </c>
      <c r="L30" s="27" t="s">
        <v>19</v>
      </c>
    </row>
    <row r="31" spans="1:13" x14ac:dyDescent="0.3">
      <c r="B31" s="30">
        <v>1</v>
      </c>
      <c r="C31" s="31" t="str">
        <f>VLOOKUP(M31,[1]LEDEN!A$1:E$65536,2,FALSE)</f>
        <v>GHESQUIERE Jozef</v>
      </c>
      <c r="D31" s="32"/>
      <c r="E31" s="32"/>
      <c r="F31" s="30">
        <v>2</v>
      </c>
      <c r="G31" s="30"/>
      <c r="H31" s="30">
        <v>40</v>
      </c>
      <c r="I31" s="30">
        <v>20</v>
      </c>
      <c r="J31" s="33">
        <f t="shared" ref="J31:J36" si="2">ROUNDDOWN(H31/I31,2)</f>
        <v>2</v>
      </c>
      <c r="K31" s="30">
        <v>6</v>
      </c>
      <c r="L31" s="34"/>
      <c r="M31">
        <v>7697</v>
      </c>
    </row>
    <row r="32" spans="1:13" x14ac:dyDescent="0.3">
      <c r="B32" s="30">
        <v>2</v>
      </c>
      <c r="C32" s="31" t="str">
        <f>VLOOKUP(M32,[1]LEDEN!A$1:E$65536,2,FALSE)</f>
        <v>VERCAEMERE Bjorn</v>
      </c>
      <c r="D32" s="32"/>
      <c r="E32" s="32"/>
      <c r="F32" s="30">
        <v>0</v>
      </c>
      <c r="G32" s="30"/>
      <c r="H32" s="30">
        <v>36</v>
      </c>
      <c r="I32" s="30">
        <v>21</v>
      </c>
      <c r="J32" s="33">
        <f t="shared" si="2"/>
        <v>1.71</v>
      </c>
      <c r="K32" s="30">
        <v>6</v>
      </c>
      <c r="L32" s="35">
        <v>3</v>
      </c>
      <c r="M32">
        <v>9765</v>
      </c>
    </row>
    <row r="33" spans="1:13" hidden="1" x14ac:dyDescent="0.3">
      <c r="B33" s="30">
        <v>3</v>
      </c>
      <c r="C33" s="31" t="e">
        <f>VLOOKUP(M33,[1]LEDEN!A$1:E$65536,2,FALSE)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3" x14ac:dyDescent="0.3">
      <c r="B34" s="30">
        <v>3</v>
      </c>
      <c r="C34" s="31" t="str">
        <f>VLOOKUP(M34,[1]LEDEN!A$1:E$65536,2,FALSE)</f>
        <v>LATRUWE Nicolas</v>
      </c>
      <c r="D34" s="32"/>
      <c r="E34" s="32"/>
      <c r="F34" s="30">
        <v>2</v>
      </c>
      <c r="G34" s="30"/>
      <c r="H34" s="30">
        <v>40</v>
      </c>
      <c r="I34" s="30">
        <v>20</v>
      </c>
      <c r="J34" s="33">
        <f t="shared" si="2"/>
        <v>2</v>
      </c>
      <c r="K34" s="30">
        <v>11</v>
      </c>
      <c r="L34" s="35"/>
      <c r="M34">
        <v>9433</v>
      </c>
    </row>
    <row r="35" spans="1:13" x14ac:dyDescent="0.3">
      <c r="B35" s="30">
        <v>4</v>
      </c>
      <c r="C35" s="31" t="str">
        <f>VLOOKUP(M35,[1]LEDEN!A$1:E$65536,2,FALSE)</f>
        <v>MONDELAERS Dries</v>
      </c>
      <c r="D35" s="32"/>
      <c r="E35" s="32"/>
      <c r="F35" s="30">
        <v>0</v>
      </c>
      <c r="G35" s="30"/>
      <c r="H35" s="30">
        <v>24</v>
      </c>
      <c r="I35" s="30">
        <v>17</v>
      </c>
      <c r="J35" s="33">
        <f t="shared" si="2"/>
        <v>1.41</v>
      </c>
      <c r="K35" s="30">
        <v>13</v>
      </c>
      <c r="L35" s="35"/>
      <c r="M35">
        <v>8658</v>
      </c>
    </row>
    <row r="36" spans="1:13" x14ac:dyDescent="0.3">
      <c r="A36" s="36"/>
      <c r="B36" s="37"/>
      <c r="C36" s="36"/>
      <c r="D36" s="36"/>
      <c r="E36" s="36" t="s">
        <v>20</v>
      </c>
      <c r="F36" s="38">
        <f>SUM(F31:F35)</f>
        <v>4</v>
      </c>
      <c r="G36" s="38">
        <f>SUM(G31:G35)</f>
        <v>0</v>
      </c>
      <c r="H36" s="38">
        <f>SUM(H31:H35)</f>
        <v>140</v>
      </c>
      <c r="I36" s="38">
        <f>SUM(I31:I35)</f>
        <v>78</v>
      </c>
      <c r="J36" s="39">
        <f t="shared" si="2"/>
        <v>1.79</v>
      </c>
      <c r="K36" s="38">
        <f>MAX(K31:K35)</f>
        <v>13</v>
      </c>
      <c r="L36" s="40" t="s">
        <v>23</v>
      </c>
    </row>
    <row r="37" spans="1:13" ht="6.75" customHeight="1" thickBot="1" x14ac:dyDescent="0.35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3" ht="6" customHeight="1" x14ac:dyDescent="0.3"/>
    <row r="39" spans="1:13" ht="13.5" customHeight="1" x14ac:dyDescent="0.3">
      <c r="A39" s="22" t="s">
        <v>12</v>
      </c>
      <c r="B39" s="23" t="str">
        <f>VLOOKUP(L39,[1]LEDEN!A$1:E$65536,2,FALSE)</f>
        <v>LATRUWE Nicolas</v>
      </c>
      <c r="C39" s="22"/>
      <c r="D39" s="22"/>
      <c r="E39" s="22"/>
      <c r="F39" s="22" t="s">
        <v>13</v>
      </c>
      <c r="G39" s="24" t="str">
        <f>VLOOKUP(L39,[1]LEDEN!A$1:E$65536,3,FALSE)</f>
        <v>KGHOK</v>
      </c>
      <c r="H39" s="24"/>
      <c r="I39" s="22"/>
      <c r="J39" s="22"/>
      <c r="K39" s="22"/>
      <c r="L39" s="25">
        <v>9433</v>
      </c>
    </row>
    <row r="41" spans="1:13" x14ac:dyDescent="0.3">
      <c r="F41" s="26" t="s">
        <v>14</v>
      </c>
      <c r="G41" s="27" t="s">
        <v>15</v>
      </c>
      <c r="H41" s="27">
        <v>2.2999999999999998</v>
      </c>
      <c r="I41" s="28" t="s">
        <v>16</v>
      </c>
      <c r="J41" s="29" t="s">
        <v>17</v>
      </c>
      <c r="K41" s="27" t="s">
        <v>18</v>
      </c>
      <c r="L41" s="27" t="s">
        <v>19</v>
      </c>
    </row>
    <row r="42" spans="1:13" x14ac:dyDescent="0.3">
      <c r="B42" s="30">
        <v>1</v>
      </c>
      <c r="C42" s="31" t="str">
        <f>VLOOKUP(M42,[1]LEDEN!A$1:E$65536,2,FALSE)</f>
        <v>VERCAEMERE Bjorn</v>
      </c>
      <c r="D42" s="32"/>
      <c r="E42" s="32"/>
      <c r="F42" s="30">
        <v>0</v>
      </c>
      <c r="G42" s="30"/>
      <c r="H42" s="30">
        <v>31</v>
      </c>
      <c r="I42" s="30">
        <v>14</v>
      </c>
      <c r="J42" s="33">
        <f t="shared" ref="J42:J47" si="3">ROUNDDOWN(H42/I42,2)</f>
        <v>2.21</v>
      </c>
      <c r="K42" s="30">
        <v>12</v>
      </c>
      <c r="L42" s="34"/>
      <c r="M42">
        <v>9765</v>
      </c>
    </row>
    <row r="43" spans="1:13" x14ac:dyDescent="0.3">
      <c r="B43" s="30">
        <v>2</v>
      </c>
      <c r="C43" s="31" t="str">
        <f>VLOOKUP(M43,[1]LEDEN!A$1:E$65536,2,FALSE)</f>
        <v>MONDELAERS Dries</v>
      </c>
      <c r="D43" s="32"/>
      <c r="E43" s="32"/>
      <c r="F43" s="30">
        <v>0</v>
      </c>
      <c r="G43" s="30"/>
      <c r="H43" s="30">
        <v>22</v>
      </c>
      <c r="I43" s="30">
        <v>16</v>
      </c>
      <c r="J43" s="33">
        <f t="shared" si="3"/>
        <v>1.37</v>
      </c>
      <c r="K43" s="30">
        <v>9</v>
      </c>
      <c r="L43" s="35">
        <v>4</v>
      </c>
      <c r="M43">
        <v>8658</v>
      </c>
    </row>
    <row r="44" spans="1:13" x14ac:dyDescent="0.3">
      <c r="B44" s="30">
        <v>3</v>
      </c>
      <c r="C44" s="31" t="str">
        <f>VLOOKUP(M44,[1]LEDEN!A$1:E$65536,2,FALSE)</f>
        <v>GELDHOF Frank</v>
      </c>
      <c r="D44" s="32"/>
      <c r="E44" s="32"/>
      <c r="F44" s="30">
        <v>0</v>
      </c>
      <c r="G44" s="30"/>
      <c r="H44" s="30">
        <v>21</v>
      </c>
      <c r="I44" s="30">
        <v>20</v>
      </c>
      <c r="J44" s="33">
        <f t="shared" si="3"/>
        <v>1.05</v>
      </c>
      <c r="K44" s="30">
        <v>5</v>
      </c>
      <c r="L44" s="35"/>
      <c r="M44">
        <v>1061</v>
      </c>
    </row>
    <row r="45" spans="1:13" x14ac:dyDescent="0.3">
      <c r="B45" s="30">
        <v>4</v>
      </c>
      <c r="C45" s="31" t="str">
        <f>VLOOKUP(M45,[1]LEDEN!A$1:E$65536,2,FALSE)</f>
        <v>GHESQUIERE Jozef</v>
      </c>
      <c r="D45" s="32"/>
      <c r="E45" s="32"/>
      <c r="F45" s="30">
        <v>2</v>
      </c>
      <c r="G45" s="30"/>
      <c r="H45" s="30">
        <v>40</v>
      </c>
      <c r="I45" s="30">
        <v>21</v>
      </c>
      <c r="J45" s="33">
        <f t="shared" si="3"/>
        <v>1.9</v>
      </c>
      <c r="K45" s="30">
        <v>7</v>
      </c>
      <c r="L45" s="35"/>
      <c r="M45">
        <v>7697</v>
      </c>
    </row>
    <row r="46" spans="1:13" hidden="1" x14ac:dyDescent="0.3">
      <c r="B46" s="30">
        <v>5</v>
      </c>
      <c r="C46" s="31" t="e">
        <f>VLOOKUP(M46,[1]LEDEN!A$1:E$65536,2,FALSE)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3" x14ac:dyDescent="0.3">
      <c r="A47" s="36"/>
      <c r="B47" s="37"/>
      <c r="C47" s="36"/>
      <c r="D47" s="36"/>
      <c r="E47" s="36" t="s">
        <v>20</v>
      </c>
      <c r="F47" s="38">
        <f>SUM(F42:F46)</f>
        <v>2</v>
      </c>
      <c r="G47" s="38">
        <f>SUM(G42:G46)</f>
        <v>0</v>
      </c>
      <c r="H47" s="38">
        <f>SUM(H42:H46)</f>
        <v>114</v>
      </c>
      <c r="I47" s="38">
        <f>SUM(I42:I46)</f>
        <v>71</v>
      </c>
      <c r="J47" s="39">
        <f t="shared" si="3"/>
        <v>1.6</v>
      </c>
      <c r="K47" s="38">
        <f>MAX(K42:K46)</f>
        <v>12</v>
      </c>
      <c r="L47" s="40" t="s">
        <v>23</v>
      </c>
    </row>
    <row r="48" spans="1:13" ht="4.5" customHeight="1" thickBot="1" x14ac:dyDescent="0.35">
      <c r="A48" s="41"/>
      <c r="B48" s="42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3" ht="6" customHeight="1" x14ac:dyDescent="0.3"/>
    <row r="50" spans="1:13" x14ac:dyDescent="0.3">
      <c r="A50" s="22" t="s">
        <v>12</v>
      </c>
      <c r="B50" s="23" t="str">
        <f>VLOOKUP(L50,[1]LEDEN!A$1:E$65536,2,FALSE)</f>
        <v>GHESQUIERE Jozef</v>
      </c>
      <c r="C50" s="22"/>
      <c r="D50" s="22"/>
      <c r="E50" s="22"/>
      <c r="F50" s="22" t="s">
        <v>13</v>
      </c>
      <c r="G50" s="24" t="str">
        <f>VLOOKUP(L50,[1]LEDEN!A$1:E$65536,3,FALSE)</f>
        <v>DOS</v>
      </c>
      <c r="H50" s="24"/>
      <c r="I50" s="22"/>
      <c r="J50" s="22"/>
      <c r="K50" s="22"/>
      <c r="L50" s="25">
        <v>7697</v>
      </c>
    </row>
    <row r="51" spans="1:13" ht="6.75" customHeight="1" x14ac:dyDescent="0.3"/>
    <row r="52" spans="1:13" x14ac:dyDescent="0.3">
      <c r="F52" s="26" t="s">
        <v>14</v>
      </c>
      <c r="G52" s="27" t="s">
        <v>15</v>
      </c>
      <c r="H52" s="27">
        <v>2.2999999999999998</v>
      </c>
      <c r="I52" s="28" t="s">
        <v>16</v>
      </c>
      <c r="J52" s="29" t="s">
        <v>17</v>
      </c>
      <c r="K52" s="27" t="s">
        <v>18</v>
      </c>
      <c r="L52" s="27" t="s">
        <v>19</v>
      </c>
    </row>
    <row r="53" spans="1:13" x14ac:dyDescent="0.3">
      <c r="B53" s="30">
        <v>1</v>
      </c>
      <c r="C53" s="31" t="str">
        <f>VLOOKUP(M53,[1]LEDEN!A$1:E$65536,2,FALSE)</f>
        <v>GELDHOF Frank</v>
      </c>
      <c r="D53" s="32"/>
      <c r="E53" s="32"/>
      <c r="F53" s="30">
        <v>0</v>
      </c>
      <c r="G53" s="30"/>
      <c r="H53" s="30">
        <v>34</v>
      </c>
      <c r="I53" s="30">
        <v>20</v>
      </c>
      <c r="J53" s="33">
        <f t="shared" ref="J53:J58" si="4">ROUNDDOWN(H53/I53,2)</f>
        <v>1.7</v>
      </c>
      <c r="K53" s="30">
        <v>8</v>
      </c>
      <c r="L53" s="34"/>
      <c r="M53">
        <v>1061</v>
      </c>
    </row>
    <row r="54" spans="1:13" x14ac:dyDescent="0.3">
      <c r="B54" s="30">
        <v>2</v>
      </c>
      <c r="C54" s="31" t="str">
        <f>VLOOKUP(M54,[1]LEDEN!A$1:E$65536,2,FALSE)</f>
        <v>MONDELAERS Dries</v>
      </c>
      <c r="D54" s="32"/>
      <c r="E54" s="32"/>
      <c r="F54" s="30">
        <v>0</v>
      </c>
      <c r="G54" s="30"/>
      <c r="H54" s="30">
        <v>26</v>
      </c>
      <c r="I54" s="30">
        <v>18</v>
      </c>
      <c r="J54" s="33">
        <f t="shared" si="4"/>
        <v>1.44</v>
      </c>
      <c r="K54" s="30">
        <v>7</v>
      </c>
      <c r="L54" s="35">
        <v>5</v>
      </c>
      <c r="M54">
        <v>8658</v>
      </c>
    </row>
    <row r="55" spans="1:13" x14ac:dyDescent="0.3">
      <c r="B55" s="30">
        <v>3</v>
      </c>
      <c r="C55" s="31" t="str">
        <f>VLOOKUP(M55,[1]LEDEN!A$1:E$65536,2,FALSE)</f>
        <v>VERCAEMERE Bjorn</v>
      </c>
      <c r="D55" s="32"/>
      <c r="E55" s="32"/>
      <c r="F55" s="30">
        <v>0</v>
      </c>
      <c r="G55" s="30"/>
      <c r="H55" s="30">
        <v>19</v>
      </c>
      <c r="I55" s="30">
        <v>13</v>
      </c>
      <c r="J55" s="33">
        <f t="shared" si="4"/>
        <v>1.46</v>
      </c>
      <c r="K55" s="30">
        <v>4</v>
      </c>
      <c r="L55" s="35"/>
      <c r="M55">
        <v>9765</v>
      </c>
    </row>
    <row r="56" spans="1:13" x14ac:dyDescent="0.3">
      <c r="B56" s="30">
        <v>4</v>
      </c>
      <c r="C56" s="31" t="str">
        <f>VLOOKUP(M56,[1]LEDEN!A$1:E$65536,2,FALSE)</f>
        <v>LATRUWE Nicolas</v>
      </c>
      <c r="D56" s="32"/>
      <c r="E56" s="32"/>
      <c r="F56" s="30">
        <v>0</v>
      </c>
      <c r="G56" s="30"/>
      <c r="H56" s="30">
        <v>26</v>
      </c>
      <c r="I56" s="30">
        <v>21</v>
      </c>
      <c r="J56" s="33">
        <f t="shared" si="4"/>
        <v>1.23</v>
      </c>
      <c r="K56" s="30">
        <v>6</v>
      </c>
      <c r="L56" s="35"/>
      <c r="M56">
        <v>9433</v>
      </c>
    </row>
    <row r="57" spans="1:13" hidden="1" x14ac:dyDescent="0.3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3" x14ac:dyDescent="0.3">
      <c r="A58" s="36"/>
      <c r="B58" s="37"/>
      <c r="C58" s="36"/>
      <c r="D58" s="36"/>
      <c r="E58" s="36" t="s">
        <v>20</v>
      </c>
      <c r="F58" s="38">
        <f>SUM(F53:F57)</f>
        <v>0</v>
      </c>
      <c r="G58" s="38">
        <f>SUM(G53:G57)</f>
        <v>0</v>
      </c>
      <c r="H58" s="38">
        <f>SUM(H53:H57)</f>
        <v>105</v>
      </c>
      <c r="I58" s="38">
        <f>SUM(I53:I57)</f>
        <v>72</v>
      </c>
      <c r="J58" s="39">
        <f t="shared" si="4"/>
        <v>1.45</v>
      </c>
      <c r="K58" s="38">
        <f>MAX(K53:K57)</f>
        <v>8</v>
      </c>
      <c r="L58" s="40" t="s">
        <v>24</v>
      </c>
    </row>
    <row r="59" spans="1:13" ht="8.25" customHeight="1" thickBot="1" x14ac:dyDescent="0.35">
      <c r="A59" s="41"/>
      <c r="B59" s="42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5" spans="1:12" x14ac:dyDescent="0.3">
      <c r="A65" s="22" t="s">
        <v>12</v>
      </c>
      <c r="B65" s="23" t="str">
        <f>VLOOKUP(L65,[1]LEDEN!A$1:E$65536,2,FALSE)</f>
        <v>MAES Hendrik</v>
      </c>
      <c r="C65" s="22"/>
      <c r="D65" s="22"/>
      <c r="E65" s="22"/>
      <c r="F65" s="22" t="s">
        <v>13</v>
      </c>
      <c r="G65" s="24" t="str">
        <f>VLOOKUP(L65,[1]LEDEN!A$1:E$65536,3,FALSE)</f>
        <v>OS</v>
      </c>
      <c r="H65" s="24"/>
      <c r="I65" s="22"/>
      <c r="J65" s="22"/>
      <c r="K65" s="22"/>
      <c r="L65" s="25">
        <v>6074</v>
      </c>
    </row>
    <row r="66" spans="1:12" ht="6.75" customHeight="1" x14ac:dyDescent="0.3"/>
    <row r="67" spans="1:12" x14ac:dyDescent="0.3">
      <c r="F67" s="26" t="s">
        <v>14</v>
      </c>
      <c r="G67" s="27" t="s">
        <v>15</v>
      </c>
      <c r="H67" s="27">
        <v>2.2999999999999998</v>
      </c>
      <c r="I67" s="28" t="s">
        <v>16</v>
      </c>
      <c r="J67" s="29" t="s">
        <v>17</v>
      </c>
      <c r="K67" s="27" t="s">
        <v>18</v>
      </c>
      <c r="L67" s="27" t="s">
        <v>19</v>
      </c>
    </row>
    <row r="68" spans="1:12" x14ac:dyDescent="0.3">
      <c r="B68" s="30">
        <v>1</v>
      </c>
      <c r="C68" s="31" t="e">
        <f>VLOOKUP(N68,[1]LEDEN!A$1:E$65536,2,FALSE)</f>
        <v>#N/A</v>
      </c>
      <c r="D68" s="32"/>
      <c r="E68" s="32"/>
      <c r="F68" s="43"/>
      <c r="G68" s="43"/>
      <c r="H68" s="43">
        <f>G68/8*7</f>
        <v>0</v>
      </c>
      <c r="I68" s="43"/>
      <c r="J68" s="44" t="e">
        <f t="shared" ref="J68:J73" si="5">ROUNDDOWN(H68/I68,2)</f>
        <v>#DIV/0!</v>
      </c>
      <c r="K68" s="43"/>
      <c r="L68" s="34"/>
    </row>
    <row r="69" spans="1:12" x14ac:dyDescent="0.3">
      <c r="B69" s="30">
        <v>2</v>
      </c>
      <c r="C69" s="31" t="e">
        <f>VLOOKUP(N69,[1]LEDEN!A$1:E$65536,2,FALSE)</f>
        <v>#N/A</v>
      </c>
      <c r="D69" s="32"/>
      <c r="E69" s="32" t="s">
        <v>25</v>
      </c>
      <c r="F69" s="43"/>
      <c r="G69" s="43"/>
      <c r="H69" s="43">
        <f>G69/8*7</f>
        <v>0</v>
      </c>
      <c r="I69" s="43"/>
      <c r="J69" s="44" t="e">
        <f t="shared" si="5"/>
        <v>#DIV/0!</v>
      </c>
      <c r="K69" s="43"/>
      <c r="L69" s="35"/>
    </row>
    <row r="70" spans="1:12" x14ac:dyDescent="0.3">
      <c r="B70" s="30">
        <v>3</v>
      </c>
      <c r="C70" s="31" t="e">
        <f>VLOOKUP(N70,[1]LEDEN!A$1:E$65536,2,FALSE)</f>
        <v>#N/A</v>
      </c>
      <c r="D70" s="32"/>
      <c r="E70" s="32"/>
      <c r="F70" s="43"/>
      <c r="G70" s="43"/>
      <c r="H70" s="43">
        <f>G70/8*7</f>
        <v>0</v>
      </c>
      <c r="I70" s="43"/>
      <c r="J70" s="44" t="e">
        <f t="shared" si="5"/>
        <v>#DIV/0!</v>
      </c>
      <c r="K70" s="43"/>
      <c r="L70" s="35"/>
    </row>
    <row r="71" spans="1:12" x14ac:dyDescent="0.3">
      <c r="B71" s="30">
        <v>4</v>
      </c>
      <c r="C71" s="31" t="e">
        <f>VLOOKUP(N71,[1]LEDEN!A$1:E$65536,2,FALSE)</f>
        <v>#N/A</v>
      </c>
      <c r="D71" s="32"/>
      <c r="E71" s="32"/>
      <c r="F71" s="43"/>
      <c r="G71" s="43"/>
      <c r="H71" s="43">
        <f>G71/8*7</f>
        <v>0</v>
      </c>
      <c r="I71" s="43"/>
      <c r="J71" s="44" t="e">
        <f t="shared" si="5"/>
        <v>#DIV/0!</v>
      </c>
      <c r="K71" s="43"/>
      <c r="L71" s="35"/>
    </row>
    <row r="72" spans="1:12" hidden="1" x14ac:dyDescent="0.3">
      <c r="B72" s="30">
        <v>5</v>
      </c>
      <c r="C72" s="31" t="e">
        <f>VLOOKUP(N72,[1]LEDEN!A$1:E$65536,2,FALSE)</f>
        <v>#N/A</v>
      </c>
      <c r="D72" s="32"/>
      <c r="E72" s="32"/>
      <c r="F72" s="43"/>
      <c r="G72" s="43"/>
      <c r="H72" s="43">
        <f>G72/8*7</f>
        <v>0</v>
      </c>
      <c r="I72" s="43"/>
      <c r="J72" s="44" t="e">
        <f t="shared" si="5"/>
        <v>#DIV/0!</v>
      </c>
      <c r="K72" s="43"/>
      <c r="L72" s="35"/>
    </row>
    <row r="73" spans="1:12" x14ac:dyDescent="0.3">
      <c r="A73" s="36"/>
      <c r="B73" s="37"/>
      <c r="C73" s="36"/>
      <c r="D73" s="36"/>
      <c r="E73" s="36" t="s">
        <v>20</v>
      </c>
      <c r="F73" s="45">
        <f>SUM(F68:F72)</f>
        <v>0</v>
      </c>
      <c r="G73" s="45">
        <f>SUM(G68:G72)</f>
        <v>0</v>
      </c>
      <c r="H73" s="45">
        <f>SUM(H68:H72)</f>
        <v>0</v>
      </c>
      <c r="I73" s="45">
        <f>SUM(I68:I72)</f>
        <v>0</v>
      </c>
      <c r="J73" s="46" t="e">
        <f t="shared" si="5"/>
        <v>#DIV/0!</v>
      </c>
      <c r="K73" s="45">
        <f>MAX(K68:K72)</f>
        <v>0</v>
      </c>
      <c r="L73" s="40"/>
    </row>
    <row r="74" spans="1:12" ht="8.25" customHeight="1" thickBot="1" x14ac:dyDescent="0.35">
      <c r="A74" s="41"/>
      <c r="B74" s="42"/>
      <c r="C74" s="41"/>
      <c r="D74" s="41"/>
      <c r="E74" s="41"/>
      <c r="F74" s="41"/>
      <c r="G74" s="41"/>
      <c r="H74" s="41"/>
      <c r="I74" s="41"/>
      <c r="J74" s="41"/>
      <c r="K74" s="41"/>
      <c r="L74" s="41"/>
    </row>
  </sheetData>
  <mergeCells count="9">
    <mergeCell ref="L43:L46"/>
    <mergeCell ref="L54:L57"/>
    <mergeCell ref="L69:L72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2018-10-29T10:04:50Z</dcterms:created>
  <dcterms:modified xsi:type="dcterms:W3CDTF">2018-10-29T10:08:31Z</dcterms:modified>
</cp:coreProperties>
</file>