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verstuurd\afgewerkt\"/>
    </mc:Choice>
  </mc:AlternateContent>
  <xr:revisionPtr revIDLastSave="0" documentId="13_ncr:1_{329DDCDD-86F6-4F42-93E2-6BA41DD98C51}" xr6:coauthVersionLast="38" xr6:coauthVersionMax="38" xr10:uidLastSave="{00000000-0000-0000-0000-000000000000}"/>
  <bookViews>
    <workbookView xWindow="0" yWindow="0" windowWidth="23040" windowHeight="9000" xr2:uid="{6B7E817F-757A-4EC9-8960-29D45D88580C}"/>
  </bookViews>
  <sheets>
    <sheet name="Blad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9" i="1" l="1"/>
  <c r="I69" i="1"/>
  <c r="G69" i="1"/>
  <c r="F69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G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H25" i="1"/>
  <c r="G25" i="1"/>
  <c r="F25" i="1"/>
  <c r="J24" i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J25" i="1" l="1"/>
  <c r="H14" i="1"/>
  <c r="J14" i="1" s="1"/>
  <c r="J46" i="1"/>
  <c r="J68" i="1"/>
  <c r="H58" i="1"/>
  <c r="J58" i="1" s="1"/>
  <c r="H36" i="1"/>
  <c r="J36" i="1" s="1"/>
</calcChain>
</file>

<file path=xl/sharedStrings.xml><?xml version="1.0" encoding="utf-8"?>
<sst xmlns="http://schemas.openxmlformats.org/spreadsheetml/2006/main" count="72" uniqueCount="23">
  <si>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</si>
  <si>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</si>
  <si>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</si>
  <si>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</si>
  <si>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KADER</t>
  </si>
  <si>
    <t xml:space="preserve">        KLEIN</t>
  </si>
  <si>
    <t>datum:</t>
  </si>
  <si>
    <t>8 &amp; 10/11/2018</t>
  </si>
  <si>
    <t>Lokaal:</t>
  </si>
  <si>
    <t>KBC Gilde Hoger Op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</si>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</sst>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72</xdr:row>
      <xdr:rowOff>0</xdr:rowOff>
    </xdr:from>
    <xdr:to>
      <xdr:col>12</xdr:col>
      <xdr:colOff>30480</xdr:colOff>
      <xdr:row>75</xdr:row>
      <xdr:rowOff>99060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37DC21E3-44EC-4765-9D66-D7E93AC7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1468100"/>
          <a:ext cx="5943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59</xdr:row>
      <xdr:rowOff>83820</xdr:rowOff>
    </xdr:from>
    <xdr:to>
      <xdr:col>11</xdr:col>
      <xdr:colOff>495300</xdr:colOff>
      <xdr:row>59</xdr:row>
      <xdr:rowOff>731520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16070566-7BB5-4521-BD2C-6288A678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8412480"/>
          <a:ext cx="5943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kader%2038-2%20uitslag%20districtfi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>
            <v>9143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5DCE-A4B5-42F8-8D1A-2E9C60D7A599}">
  <dimension ref="A1:M70"/>
  <sheetViews>
    <sheetView tabSelected="1" workbookViewId="0">
      <selection activeCell="F27" sqref="F27"/>
    </sheetView>
  </sheetViews>
  <sheetFormatPr defaultRowHeight="14.4" x14ac:dyDescent="0.3"/>
  <cols>
    <col min="1" max="1" width="9.5546875" customWidth="1"/>
    <col min="2" max="2" width="3.109375" style="17" customWidth="1"/>
    <col min="3" max="3" width="6.6640625" customWidth="1"/>
    <col min="4" max="4" width="15" customWidth="1"/>
    <col min="6" max="6" width="4.5546875" customWidth="1"/>
    <col min="7" max="7" width="4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3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3" ht="17.25" customHeight="1" x14ac:dyDescent="0.3">
      <c r="A3" s="6" t="s">
        <v>6</v>
      </c>
      <c r="B3" s="7"/>
      <c r="C3" s="39" t="s">
        <v>7</v>
      </c>
      <c r="D3" s="39"/>
      <c r="E3" s="11" t="s">
        <v>8</v>
      </c>
      <c r="F3" s="40" t="s">
        <v>9</v>
      </c>
      <c r="G3" s="40"/>
      <c r="H3" s="40"/>
      <c r="I3" s="40"/>
      <c r="J3" s="12" t="s">
        <v>10</v>
      </c>
      <c r="K3" s="41" t="s">
        <v>11</v>
      </c>
      <c r="L3" s="41"/>
      <c r="M3" s="42"/>
    </row>
    <row r="4" spans="1:13" ht="3.75" customHeight="1" x14ac:dyDescent="0.3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5.25" customHeight="1" x14ac:dyDescent="0.3"/>
    <row r="6" spans="1:13" x14ac:dyDescent="0.3">
      <c r="A6" s="18" t="s">
        <v>12</v>
      </c>
      <c r="B6" s="19" t="str">
        <f>VLOOKUP(L6,[1]LEDEN!A$1:E$65536,2,FALSE)</f>
        <v>DENEUT Johan</v>
      </c>
      <c r="C6" s="18"/>
      <c r="D6" s="18"/>
      <c r="E6" s="18"/>
      <c r="F6" s="18" t="s">
        <v>13</v>
      </c>
      <c r="G6" s="20" t="str">
        <f>VLOOKUP(L6,[1]LEDEN!A$1:E$65536,3,FALSE)</f>
        <v>KKBC</v>
      </c>
      <c r="H6" s="20"/>
      <c r="I6" s="18"/>
      <c r="J6" s="18"/>
      <c r="K6" s="18"/>
      <c r="L6" s="21">
        <v>9143</v>
      </c>
    </row>
    <row r="7" spans="1:13" ht="6" customHeight="1" x14ac:dyDescent="0.3"/>
    <row r="8" spans="1:13" x14ac:dyDescent="0.3">
      <c r="F8" s="22" t="s">
        <v>14</v>
      </c>
      <c r="G8" s="23" t="s">
        <v>15</v>
      </c>
      <c r="H8" s="23">
        <v>2.2999999999999998</v>
      </c>
      <c r="I8" s="24" t="s">
        <v>16</v>
      </c>
      <c r="J8" s="25" t="s">
        <v>17</v>
      </c>
      <c r="K8" s="23" t="s">
        <v>18</v>
      </c>
      <c r="L8" s="23" t="s">
        <v>19</v>
      </c>
    </row>
    <row r="9" spans="1:13" ht="15" customHeight="1" x14ac:dyDescent="0.3">
      <c r="B9" s="26">
        <v>1</v>
      </c>
      <c r="C9" s="27" t="str">
        <f>VLOOKUP(M9,[1]LEDEN!A$1:E$65536,2,FALSE)</f>
        <v>DENOULET Johan</v>
      </c>
      <c r="D9" s="28"/>
      <c r="E9" s="28"/>
      <c r="F9" s="26">
        <v>2</v>
      </c>
      <c r="G9" s="26"/>
      <c r="H9" s="26">
        <v>90</v>
      </c>
      <c r="I9" s="26">
        <v>12</v>
      </c>
      <c r="J9" s="29">
        <f t="shared" ref="J9:J14" si="0">ROUNDDOWN(H9/I9,2)</f>
        <v>7.5</v>
      </c>
      <c r="K9" s="26">
        <v>48</v>
      </c>
      <c r="L9" s="30"/>
      <c r="M9">
        <v>6730</v>
      </c>
    </row>
    <row r="10" spans="1:13" ht="15" customHeight="1" x14ac:dyDescent="0.3">
      <c r="B10" s="26">
        <v>2</v>
      </c>
      <c r="C10" s="27" t="str">
        <f>VLOOKUP(M10,[1]LEDEN!A$1:E$65536,2,FALSE)</f>
        <v>VROMANT Marc</v>
      </c>
      <c r="D10" s="28"/>
      <c r="E10" s="28"/>
      <c r="F10" s="26">
        <v>2</v>
      </c>
      <c r="G10" s="26"/>
      <c r="H10" s="26">
        <v>90</v>
      </c>
      <c r="I10" s="26">
        <v>20</v>
      </c>
      <c r="J10" s="29">
        <f t="shared" si="0"/>
        <v>4.5</v>
      </c>
      <c r="K10" s="26">
        <v>17</v>
      </c>
      <c r="L10" s="38">
        <v>1</v>
      </c>
      <c r="M10">
        <v>7821</v>
      </c>
    </row>
    <row r="11" spans="1:13" ht="15" customHeight="1" x14ac:dyDescent="0.3">
      <c r="B11" s="26">
        <v>3</v>
      </c>
      <c r="C11" s="27" t="str">
        <f>VLOOKUP(M11,[1]LEDEN!A$1:E$65536,2,FALSE)</f>
        <v>VERBRUGGHE Philip</v>
      </c>
      <c r="D11" s="28"/>
      <c r="E11" s="28"/>
      <c r="F11" s="26">
        <v>0</v>
      </c>
      <c r="G11" s="26"/>
      <c r="H11" s="26">
        <v>29</v>
      </c>
      <c r="I11" s="26">
        <v>13</v>
      </c>
      <c r="J11" s="29">
        <f t="shared" si="0"/>
        <v>2.23</v>
      </c>
      <c r="K11" s="26">
        <v>7</v>
      </c>
      <c r="L11" s="38"/>
      <c r="M11">
        <v>9274</v>
      </c>
    </row>
    <row r="12" spans="1:13" ht="15" hidden="1" customHeight="1" x14ac:dyDescent="0.3">
      <c r="B12" s="26">
        <v>4</v>
      </c>
      <c r="C12" s="27" t="e">
        <f>VLOOKUP(M12,[1]LEDEN!A$1:E$65536,2,FALSE)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38"/>
    </row>
    <row r="13" spans="1:13" ht="15" customHeight="1" x14ac:dyDescent="0.3">
      <c r="B13" s="26">
        <v>4</v>
      </c>
      <c r="C13" s="27" t="str">
        <f>VLOOKUP(M13,[1]LEDEN!A$1:E$65536,2,FALSE)</f>
        <v>VERCAEMERE Jaak</v>
      </c>
      <c r="D13" s="28"/>
      <c r="E13" s="28"/>
      <c r="F13" s="26">
        <v>2</v>
      </c>
      <c r="G13" s="26"/>
      <c r="H13" s="26">
        <v>90</v>
      </c>
      <c r="I13" s="26">
        <v>7</v>
      </c>
      <c r="J13" s="29">
        <f t="shared" si="0"/>
        <v>12.85</v>
      </c>
      <c r="K13" s="26">
        <v>41</v>
      </c>
      <c r="L13" s="38"/>
      <c r="M13">
        <v>8088</v>
      </c>
    </row>
    <row r="14" spans="1:13" ht="15" customHeight="1" x14ac:dyDescent="0.3">
      <c r="A14" s="31"/>
      <c r="B14" s="32"/>
      <c r="C14" s="31"/>
      <c r="D14" s="31"/>
      <c r="E14" s="31" t="s">
        <v>20</v>
      </c>
      <c r="F14" s="33">
        <f>SUM(F9:F13)</f>
        <v>6</v>
      </c>
      <c r="G14" s="33">
        <f>SUM(G9:G13)</f>
        <v>0</v>
      </c>
      <c r="H14" s="33">
        <f>SUM(H9:H13)</f>
        <v>299</v>
      </c>
      <c r="I14" s="33">
        <f>SUM(I9:I13)</f>
        <v>52</v>
      </c>
      <c r="J14" s="34">
        <f t="shared" si="0"/>
        <v>5.75</v>
      </c>
      <c r="K14" s="33">
        <f>MAX(K9:K13)</f>
        <v>48</v>
      </c>
      <c r="L14" s="35" t="s">
        <v>21</v>
      </c>
    </row>
    <row r="15" spans="1:13" ht="8.25" customHeight="1" thickBot="1" x14ac:dyDescent="0.35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3" ht="7.5" customHeight="1" x14ac:dyDescent="0.3"/>
    <row r="17" spans="1:13" x14ac:dyDescent="0.3">
      <c r="A17" s="18" t="s">
        <v>12</v>
      </c>
      <c r="B17" s="19" t="str">
        <f>VLOOKUP(L17,[1]LEDEN!A$1:E$65536,2,FALSE)</f>
        <v>DENOULET Johan</v>
      </c>
      <c r="C17" s="18"/>
      <c r="D17" s="18"/>
      <c r="E17" s="18"/>
      <c r="F17" s="18" t="s">
        <v>13</v>
      </c>
      <c r="G17" s="20" t="str">
        <f>VLOOKUP(L17,[1]LEDEN!A$1:E$65536,3,FALSE)</f>
        <v>KKBC</v>
      </c>
      <c r="H17" s="20"/>
      <c r="I17" s="18"/>
      <c r="J17" s="18"/>
      <c r="K17" s="18"/>
      <c r="L17" s="21">
        <v>6730</v>
      </c>
    </row>
    <row r="18" spans="1:13" ht="6" customHeight="1" x14ac:dyDescent="0.3"/>
    <row r="19" spans="1:13" x14ac:dyDescent="0.3">
      <c r="F19" s="22" t="s">
        <v>14</v>
      </c>
      <c r="G19" s="23" t="s">
        <v>15</v>
      </c>
      <c r="H19" s="23">
        <v>2.2999999999999998</v>
      </c>
      <c r="I19" s="24" t="s">
        <v>16</v>
      </c>
      <c r="J19" s="25" t="s">
        <v>17</v>
      </c>
      <c r="K19" s="23" t="s">
        <v>18</v>
      </c>
      <c r="L19" s="23" t="s">
        <v>19</v>
      </c>
    </row>
    <row r="20" spans="1:13" x14ac:dyDescent="0.3">
      <c r="B20" s="26">
        <v>1</v>
      </c>
      <c r="C20" s="27" t="str">
        <f>VLOOKUP(M20,[1]LEDEN!A$1:E$65536,2,FALSE)</f>
        <v>DENEUT Johan</v>
      </c>
      <c r="D20" s="28"/>
      <c r="E20" s="28"/>
      <c r="F20" s="26">
        <v>0</v>
      </c>
      <c r="G20" s="26"/>
      <c r="H20" s="26">
        <v>59</v>
      </c>
      <c r="I20" s="26">
        <v>12</v>
      </c>
      <c r="J20" s="29">
        <f t="shared" ref="J20:J25" si="1">ROUNDDOWN(H20/I20,2)</f>
        <v>4.91</v>
      </c>
      <c r="K20" s="26">
        <v>19</v>
      </c>
      <c r="L20" s="30"/>
      <c r="M20">
        <v>9143</v>
      </c>
    </row>
    <row r="21" spans="1:13" x14ac:dyDescent="0.3">
      <c r="B21" s="26">
        <v>2</v>
      </c>
      <c r="C21" s="27" t="str">
        <f>VLOOKUP(M21,[1]LEDEN!A$1:E$65536,2,FALSE)</f>
        <v>VAN DEN BUVERIE Eric</v>
      </c>
      <c r="D21" s="28"/>
      <c r="E21" s="28"/>
      <c r="F21" s="26">
        <v>2</v>
      </c>
      <c r="G21" s="26"/>
      <c r="H21" s="26">
        <v>90</v>
      </c>
      <c r="I21" s="26">
        <v>25</v>
      </c>
      <c r="J21" s="29">
        <f t="shared" si="1"/>
        <v>3.6</v>
      </c>
      <c r="K21" s="26">
        <v>16</v>
      </c>
      <c r="L21" s="38">
        <v>2</v>
      </c>
      <c r="M21">
        <v>8735</v>
      </c>
    </row>
    <row r="22" spans="1:13" x14ac:dyDescent="0.3">
      <c r="B22" s="26">
        <v>3</v>
      </c>
      <c r="C22" s="27" t="str">
        <f>VLOOKUP(M22,[1]LEDEN!A$1:E$65536,2,FALSE)</f>
        <v>VROMANT Marc</v>
      </c>
      <c r="D22" s="28"/>
      <c r="E22" s="28"/>
      <c r="F22" s="26">
        <v>2</v>
      </c>
      <c r="G22" s="26"/>
      <c r="H22" s="26">
        <v>90</v>
      </c>
      <c r="I22" s="26">
        <v>18</v>
      </c>
      <c r="J22" s="29">
        <f t="shared" si="1"/>
        <v>5</v>
      </c>
      <c r="K22" s="26">
        <v>20</v>
      </c>
      <c r="L22" s="38"/>
      <c r="M22">
        <v>7821</v>
      </c>
    </row>
    <row r="23" spans="1:13" hidden="1" x14ac:dyDescent="0.3">
      <c r="B23" s="26"/>
      <c r="C23" s="27" t="e">
        <f>VLOOKUP(M23,[1]LEDEN!A$1:E$65536,2,FALSE)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38"/>
    </row>
    <row r="24" spans="1:13" x14ac:dyDescent="0.3">
      <c r="B24" s="26">
        <v>4</v>
      </c>
      <c r="C24" s="27" t="str">
        <f>VLOOKUP(M24,[1]LEDEN!A$1:E$65536,2,FALSE)</f>
        <v>VERBRUGGHE Philip</v>
      </c>
      <c r="D24" s="28"/>
      <c r="E24" s="28"/>
      <c r="F24" s="26">
        <v>2</v>
      </c>
      <c r="G24" s="26"/>
      <c r="H24" s="26">
        <v>90</v>
      </c>
      <c r="I24" s="26">
        <v>7</v>
      </c>
      <c r="J24" s="29">
        <f t="shared" si="1"/>
        <v>12.85</v>
      </c>
      <c r="K24" s="26">
        <v>38</v>
      </c>
      <c r="L24" s="38"/>
      <c r="M24">
        <v>9274</v>
      </c>
    </row>
    <row r="25" spans="1:13" x14ac:dyDescent="0.3">
      <c r="A25" s="31"/>
      <c r="B25" s="32"/>
      <c r="C25" s="31"/>
      <c r="D25" s="31"/>
      <c r="E25" s="31" t="s">
        <v>20</v>
      </c>
      <c r="F25" s="33">
        <f>SUM(F20:F24)</f>
        <v>6</v>
      </c>
      <c r="G25" s="33">
        <f>SUM(G20:G24)</f>
        <v>0</v>
      </c>
      <c r="H25" s="33">
        <f>SUM(H20:H24)</f>
        <v>329</v>
      </c>
      <c r="I25" s="33">
        <f>SUM(I20:I24)</f>
        <v>62</v>
      </c>
      <c r="J25" s="34">
        <f t="shared" si="1"/>
        <v>5.3</v>
      </c>
      <c r="K25" s="33">
        <f>MAX(K20:K24)</f>
        <v>38</v>
      </c>
      <c r="L25" s="35" t="s">
        <v>21</v>
      </c>
    </row>
    <row r="26" spans="1:13" ht="7.5" customHeight="1" thickBot="1" x14ac:dyDescent="0.35">
      <c r="A26" s="36"/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3" ht="3.75" customHeight="1" x14ac:dyDescent="0.3"/>
    <row r="28" spans="1:13" x14ac:dyDescent="0.3">
      <c r="A28" s="18" t="s">
        <v>12</v>
      </c>
      <c r="B28" s="19" t="str">
        <f>VLOOKUP(L28,[1]LEDEN!A$1:E$65536,2,FALSE)</f>
        <v>VERBRUGGHE Philip</v>
      </c>
      <c r="C28" s="18"/>
      <c r="D28" s="18"/>
      <c r="E28" s="18"/>
      <c r="F28" s="18" t="s">
        <v>13</v>
      </c>
      <c r="G28" s="20" t="str">
        <f>VLOOKUP(L28,[1]LEDEN!A$1:E$65536,3,FALSE)</f>
        <v>KGHOK</v>
      </c>
      <c r="H28" s="20"/>
      <c r="I28" s="18"/>
      <c r="J28" s="18"/>
      <c r="K28" s="18"/>
      <c r="L28" s="21">
        <v>9274</v>
      </c>
    </row>
    <row r="29" spans="1:13" ht="7.5" customHeight="1" x14ac:dyDescent="0.3"/>
    <row r="30" spans="1:13" x14ac:dyDescent="0.3">
      <c r="F30" s="22" t="s">
        <v>14</v>
      </c>
      <c r="G30" s="23" t="s">
        <v>15</v>
      </c>
      <c r="H30" s="23">
        <v>2.2999999999999998</v>
      </c>
      <c r="I30" s="24" t="s">
        <v>16</v>
      </c>
      <c r="J30" s="25" t="s">
        <v>17</v>
      </c>
      <c r="K30" s="23" t="s">
        <v>18</v>
      </c>
      <c r="L30" s="23" t="s">
        <v>19</v>
      </c>
    </row>
    <row r="31" spans="1:13" x14ac:dyDescent="0.3">
      <c r="B31" s="26">
        <v>1</v>
      </c>
      <c r="C31" s="27" t="str">
        <f>VLOOKUP(M31,[1]LEDEN!A$1:E$65536,2,FALSE)</f>
        <v>VAN DEN BUVERIE Eric</v>
      </c>
      <c r="D31" s="28"/>
      <c r="E31" s="28"/>
      <c r="F31" s="26">
        <v>0</v>
      </c>
      <c r="G31" s="26"/>
      <c r="H31" s="26">
        <v>40</v>
      </c>
      <c r="I31" s="26">
        <v>14</v>
      </c>
      <c r="J31" s="29">
        <f t="shared" ref="J31:J36" si="2">ROUNDDOWN(H31/I31,2)</f>
        <v>2.85</v>
      </c>
      <c r="K31" s="26">
        <v>12</v>
      </c>
      <c r="L31" s="30"/>
      <c r="M31">
        <v>8735</v>
      </c>
    </row>
    <row r="32" spans="1:13" x14ac:dyDescent="0.3">
      <c r="B32" s="26">
        <v>2</v>
      </c>
      <c r="C32" s="27" t="str">
        <f>VLOOKUP(M32,[1]LEDEN!A$1:E$65536,2,FALSE)</f>
        <v>VERCAEMERE Jaak</v>
      </c>
      <c r="D32" s="28"/>
      <c r="E32" s="28"/>
      <c r="F32" s="26">
        <v>2</v>
      </c>
      <c r="G32" s="26"/>
      <c r="H32" s="26">
        <v>90</v>
      </c>
      <c r="I32" s="26">
        <v>10</v>
      </c>
      <c r="J32" s="29">
        <f t="shared" si="2"/>
        <v>9</v>
      </c>
      <c r="K32" s="26">
        <v>25</v>
      </c>
      <c r="L32" s="38">
        <v>3</v>
      </c>
      <c r="M32">
        <v>8088</v>
      </c>
    </row>
    <row r="33" spans="1:13" hidden="1" x14ac:dyDescent="0.3">
      <c r="B33" s="26">
        <v>3</v>
      </c>
      <c r="C33" s="27" t="e">
        <f>VLOOKUP(M33,[1]LEDEN!A$1:E$65536,2,FALSE)</f>
        <v>#N/A</v>
      </c>
      <c r="D33" s="28"/>
      <c r="E33" s="28"/>
      <c r="F33" s="26"/>
      <c r="G33" s="26"/>
      <c r="H33" s="26">
        <f>G33/8*7</f>
        <v>0</v>
      </c>
      <c r="I33" s="26"/>
      <c r="J33" s="29" t="e">
        <f t="shared" si="2"/>
        <v>#DIV/0!</v>
      </c>
      <c r="K33" s="26"/>
      <c r="L33" s="38"/>
    </row>
    <row r="34" spans="1:13" x14ac:dyDescent="0.3">
      <c r="B34" s="26">
        <v>3</v>
      </c>
      <c r="C34" s="27" t="str">
        <f>VLOOKUP(M34,[1]LEDEN!A$1:E$65536,2,FALSE)</f>
        <v>DENEUT Johan</v>
      </c>
      <c r="D34" s="28"/>
      <c r="E34" s="28"/>
      <c r="F34" s="26">
        <v>2</v>
      </c>
      <c r="G34" s="26"/>
      <c r="H34" s="26">
        <v>90</v>
      </c>
      <c r="I34" s="26">
        <v>13</v>
      </c>
      <c r="J34" s="29">
        <f t="shared" si="2"/>
        <v>6.92</v>
      </c>
      <c r="K34" s="26">
        <v>35</v>
      </c>
      <c r="L34" s="38"/>
      <c r="M34">
        <v>9143</v>
      </c>
    </row>
    <row r="35" spans="1:13" x14ac:dyDescent="0.3">
      <c r="B35" s="26">
        <v>4</v>
      </c>
      <c r="C35" s="27" t="str">
        <f>VLOOKUP(M35,[1]LEDEN!A$1:E$65536,2,FALSE)</f>
        <v>DENOULET Johan</v>
      </c>
      <c r="D35" s="28"/>
      <c r="E35" s="28"/>
      <c r="F35" s="26">
        <v>0</v>
      </c>
      <c r="G35" s="26"/>
      <c r="H35" s="26">
        <v>12</v>
      </c>
      <c r="I35" s="26">
        <v>7</v>
      </c>
      <c r="J35" s="29">
        <f t="shared" si="2"/>
        <v>1.71</v>
      </c>
      <c r="K35" s="26">
        <v>6</v>
      </c>
      <c r="L35" s="38"/>
      <c r="M35">
        <v>6730</v>
      </c>
    </row>
    <row r="36" spans="1:13" x14ac:dyDescent="0.3">
      <c r="A36" s="31"/>
      <c r="B36" s="32"/>
      <c r="C36" s="31"/>
      <c r="D36" s="31"/>
      <c r="E36" s="31" t="s">
        <v>20</v>
      </c>
      <c r="F36" s="33">
        <f>SUM(F31:F35)</f>
        <v>4</v>
      </c>
      <c r="G36" s="33">
        <f>SUM(G31:G35)</f>
        <v>0</v>
      </c>
      <c r="H36" s="33">
        <f>SUM(H31:H35)</f>
        <v>232</v>
      </c>
      <c r="I36" s="33">
        <f>SUM(I31:I35)</f>
        <v>44</v>
      </c>
      <c r="J36" s="34">
        <f t="shared" si="2"/>
        <v>5.27</v>
      </c>
      <c r="K36" s="33">
        <f>MAX(K31:K35)</f>
        <v>35</v>
      </c>
      <c r="L36" s="35" t="s">
        <v>21</v>
      </c>
    </row>
    <row r="37" spans="1:13" ht="6.75" customHeight="1" thickBot="1" x14ac:dyDescent="0.35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3" ht="6" customHeight="1" x14ac:dyDescent="0.3"/>
    <row r="39" spans="1:13" ht="13.5" customHeight="1" x14ac:dyDescent="0.3">
      <c r="A39" s="18" t="s">
        <v>12</v>
      </c>
      <c r="B39" s="19" t="str">
        <f>VLOOKUP(L39,[1]LEDEN!A$1:E$65536,2,FALSE)</f>
        <v>VERCAEMERE Jaak</v>
      </c>
      <c r="C39" s="18"/>
      <c r="D39" s="18"/>
      <c r="E39" s="18"/>
      <c r="F39" s="18" t="s">
        <v>13</v>
      </c>
      <c r="G39" s="20" t="str">
        <f>VLOOKUP(L39,[1]LEDEN!A$1:E$65536,3,FALSE)</f>
        <v>KGHOK</v>
      </c>
      <c r="H39" s="20"/>
      <c r="I39" s="18"/>
      <c r="J39" s="18"/>
      <c r="K39" s="18"/>
      <c r="L39" s="21">
        <v>8088</v>
      </c>
    </row>
    <row r="41" spans="1:13" x14ac:dyDescent="0.3">
      <c r="F41" s="22" t="s">
        <v>14</v>
      </c>
      <c r="G41" s="23" t="s">
        <v>15</v>
      </c>
      <c r="H41" s="23">
        <v>2.2999999999999998</v>
      </c>
      <c r="I41" s="24" t="s">
        <v>16</v>
      </c>
      <c r="J41" s="25" t="s">
        <v>17</v>
      </c>
      <c r="K41" s="23" t="s">
        <v>18</v>
      </c>
      <c r="L41" s="23" t="s">
        <v>19</v>
      </c>
    </row>
    <row r="42" spans="1:13" x14ac:dyDescent="0.3">
      <c r="B42" s="26">
        <v>1</v>
      </c>
      <c r="C42" s="27" t="str">
        <f>VLOOKUP(M42,[1]LEDEN!A$1:E$65536,2,FALSE)</f>
        <v>VROMANT Marc</v>
      </c>
      <c r="D42" s="28"/>
      <c r="E42" s="28"/>
      <c r="F42" s="26">
        <v>2</v>
      </c>
      <c r="G42" s="26"/>
      <c r="H42" s="26">
        <v>90</v>
      </c>
      <c r="I42" s="26">
        <v>13</v>
      </c>
      <c r="J42" s="29">
        <f t="shared" ref="J42:J47" si="3">ROUNDDOWN(H42/I42,2)</f>
        <v>6.92</v>
      </c>
      <c r="K42" s="26">
        <v>16</v>
      </c>
      <c r="L42" s="30"/>
      <c r="M42">
        <v>7821</v>
      </c>
    </row>
    <row r="43" spans="1:13" x14ac:dyDescent="0.3">
      <c r="B43" s="26">
        <v>2</v>
      </c>
      <c r="C43" s="27" t="str">
        <f>VLOOKUP(M43,[1]LEDEN!A$1:E$65536,2,FALSE)</f>
        <v>VERBRUGGHE Philip</v>
      </c>
      <c r="D43" s="28"/>
      <c r="E43" s="28"/>
      <c r="F43" s="26">
        <v>0</v>
      </c>
      <c r="G43" s="26"/>
      <c r="H43" s="26">
        <v>53</v>
      </c>
      <c r="I43" s="26">
        <v>10</v>
      </c>
      <c r="J43" s="29">
        <f t="shared" si="3"/>
        <v>5.3</v>
      </c>
      <c r="K43" s="26">
        <v>22</v>
      </c>
      <c r="L43" s="38">
        <v>4</v>
      </c>
      <c r="M43">
        <v>9274</v>
      </c>
    </row>
    <row r="44" spans="1:13" x14ac:dyDescent="0.3">
      <c r="B44" s="26">
        <v>3</v>
      </c>
      <c r="C44" s="27" t="str">
        <f>VLOOKUP(M44,[1]LEDEN!A$1:E$65536,2,FALSE)</f>
        <v>VAN DEN BUVERIE Eric</v>
      </c>
      <c r="D44" s="28"/>
      <c r="E44" s="28"/>
      <c r="F44" s="26">
        <v>2</v>
      </c>
      <c r="G44" s="26"/>
      <c r="H44" s="26">
        <v>90</v>
      </c>
      <c r="I44" s="26">
        <v>16</v>
      </c>
      <c r="J44" s="29">
        <f t="shared" si="3"/>
        <v>5.62</v>
      </c>
      <c r="K44" s="26">
        <v>20</v>
      </c>
      <c r="L44" s="38"/>
      <c r="M44">
        <v>8735</v>
      </c>
    </row>
    <row r="45" spans="1:13" x14ac:dyDescent="0.3">
      <c r="B45" s="26">
        <v>4</v>
      </c>
      <c r="C45" s="27" t="str">
        <f>VLOOKUP(M45,[1]LEDEN!A$1:E$65536,2,FALSE)</f>
        <v>DENEUT Johan</v>
      </c>
      <c r="D45" s="28"/>
      <c r="E45" s="28"/>
      <c r="F45" s="26">
        <v>0</v>
      </c>
      <c r="G45" s="26"/>
      <c r="H45" s="26">
        <v>8</v>
      </c>
      <c r="I45" s="26">
        <v>7</v>
      </c>
      <c r="J45" s="29">
        <f t="shared" si="3"/>
        <v>1.1399999999999999</v>
      </c>
      <c r="K45" s="26">
        <v>4</v>
      </c>
      <c r="L45" s="38"/>
      <c r="M45">
        <v>9143</v>
      </c>
    </row>
    <row r="46" spans="1:13" hidden="1" x14ac:dyDescent="0.3">
      <c r="B46" s="26">
        <v>5</v>
      </c>
      <c r="C46" s="27" t="e">
        <f>VLOOKUP(M46,[1]LEDEN!A$1:E$65536,2,FALSE)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38"/>
    </row>
    <row r="47" spans="1:13" x14ac:dyDescent="0.3">
      <c r="A47" s="31"/>
      <c r="B47" s="32"/>
      <c r="C47" s="31"/>
      <c r="D47" s="31"/>
      <c r="E47" s="31" t="s">
        <v>20</v>
      </c>
      <c r="F47" s="33">
        <f>SUM(F42:F46)</f>
        <v>4</v>
      </c>
      <c r="G47" s="33">
        <f>SUM(G42:G46)</f>
        <v>0</v>
      </c>
      <c r="H47" s="33">
        <f>SUM(H42:H46)</f>
        <v>241</v>
      </c>
      <c r="I47" s="33">
        <f>SUM(I42:I46)</f>
        <v>46</v>
      </c>
      <c r="J47" s="34">
        <f t="shared" si="3"/>
        <v>5.23</v>
      </c>
      <c r="K47" s="33">
        <f>MAX(K42:K46)</f>
        <v>22</v>
      </c>
      <c r="L47" s="35" t="s">
        <v>21</v>
      </c>
    </row>
    <row r="48" spans="1:13" ht="4.5" customHeight="1" thickBot="1" x14ac:dyDescent="0.35">
      <c r="A48" s="36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3" ht="6" customHeight="1" x14ac:dyDescent="0.3"/>
    <row r="50" spans="1:13" x14ac:dyDescent="0.3">
      <c r="A50" s="18" t="s">
        <v>12</v>
      </c>
      <c r="B50" s="19" t="str">
        <f>VLOOKUP(L50,[1]LEDEN!A$1:E$65536,2,FALSE)</f>
        <v>VROMANT Marc</v>
      </c>
      <c r="C50" s="18"/>
      <c r="D50" s="18"/>
      <c r="E50" s="18"/>
      <c r="F50" s="18" t="s">
        <v>13</v>
      </c>
      <c r="G50" s="20" t="str">
        <f>VLOOKUP(L50,[1]LEDEN!A$1:E$65536,3,FALSE)</f>
        <v>KGHOK</v>
      </c>
      <c r="H50" s="20"/>
      <c r="I50" s="18"/>
      <c r="J50" s="18"/>
      <c r="K50" s="18"/>
      <c r="L50" s="21">
        <v>7821</v>
      </c>
    </row>
    <row r="51" spans="1:13" ht="6.75" customHeight="1" x14ac:dyDescent="0.3"/>
    <row r="52" spans="1:13" x14ac:dyDescent="0.3">
      <c r="F52" s="22" t="s">
        <v>14</v>
      </c>
      <c r="G52" s="23" t="s">
        <v>15</v>
      </c>
      <c r="H52" s="23">
        <v>2.2999999999999998</v>
      </c>
      <c r="I52" s="24" t="s">
        <v>16</v>
      </c>
      <c r="J52" s="25" t="s">
        <v>17</v>
      </c>
      <c r="K52" s="23" t="s">
        <v>18</v>
      </c>
      <c r="L52" s="23" t="s">
        <v>19</v>
      </c>
    </row>
    <row r="53" spans="1:13" x14ac:dyDescent="0.3">
      <c r="B53" s="26">
        <v>1</v>
      </c>
      <c r="C53" s="27" t="str">
        <f>VLOOKUP(M53,[1]LEDEN!A$1:E$65536,2,FALSE)</f>
        <v>VERCAEMERE Jaak</v>
      </c>
      <c r="D53" s="28"/>
      <c r="E53" s="28"/>
      <c r="F53" s="26">
        <v>0</v>
      </c>
      <c r="G53" s="26"/>
      <c r="H53" s="26">
        <v>31</v>
      </c>
      <c r="I53" s="26">
        <v>13</v>
      </c>
      <c r="J53" s="29">
        <f t="shared" ref="J53:J58" si="4">ROUNDDOWN(H53/I53,2)</f>
        <v>2.38</v>
      </c>
      <c r="K53" s="26">
        <v>8</v>
      </c>
      <c r="L53" s="30"/>
      <c r="M53">
        <v>8088</v>
      </c>
    </row>
    <row r="54" spans="1:13" x14ac:dyDescent="0.3">
      <c r="B54" s="26">
        <v>2</v>
      </c>
      <c r="C54" s="27" t="str">
        <f>VLOOKUP(M54,[1]LEDEN!A$1:E$65536,2,FALSE)</f>
        <v>DENEUT Johan</v>
      </c>
      <c r="D54" s="28"/>
      <c r="E54" s="28"/>
      <c r="F54" s="26">
        <v>0</v>
      </c>
      <c r="G54" s="26"/>
      <c r="H54" s="26">
        <v>66</v>
      </c>
      <c r="I54" s="26">
        <v>20</v>
      </c>
      <c r="J54" s="29">
        <f t="shared" si="4"/>
        <v>3.3</v>
      </c>
      <c r="K54" s="26">
        <v>11</v>
      </c>
      <c r="L54" s="38">
        <v>5</v>
      </c>
      <c r="M54">
        <v>9143</v>
      </c>
    </row>
    <row r="55" spans="1:13" x14ac:dyDescent="0.3">
      <c r="B55" s="26">
        <v>3</v>
      </c>
      <c r="C55" s="27" t="str">
        <f>VLOOKUP(M55,[1]LEDEN!A$1:E$65536,2,FALSE)</f>
        <v>DENOULET Johan</v>
      </c>
      <c r="D55" s="28"/>
      <c r="E55" s="28"/>
      <c r="F55" s="26">
        <v>0</v>
      </c>
      <c r="G55" s="26"/>
      <c r="H55" s="26">
        <v>68</v>
      </c>
      <c r="I55" s="26">
        <v>18</v>
      </c>
      <c r="J55" s="29">
        <f t="shared" si="4"/>
        <v>3.77</v>
      </c>
      <c r="K55" s="26">
        <v>18</v>
      </c>
      <c r="L55" s="38"/>
      <c r="M55">
        <v>6730</v>
      </c>
    </row>
    <row r="56" spans="1:13" x14ac:dyDescent="0.3">
      <c r="B56" s="26">
        <v>4</v>
      </c>
      <c r="C56" s="27" t="str">
        <f>VLOOKUP(M56,[1]LEDEN!A$1:E$65536,2,FALSE)</f>
        <v>VAN DEN BUVERIE Eric</v>
      </c>
      <c r="D56" s="28"/>
      <c r="E56" s="28"/>
      <c r="F56" s="26">
        <v>2</v>
      </c>
      <c r="G56" s="26"/>
      <c r="H56" s="26">
        <v>90</v>
      </c>
      <c r="I56" s="26">
        <v>14</v>
      </c>
      <c r="J56" s="29">
        <f t="shared" si="4"/>
        <v>6.42</v>
      </c>
      <c r="K56" s="26">
        <v>16</v>
      </c>
      <c r="L56" s="38"/>
      <c r="M56">
        <v>8735</v>
      </c>
    </row>
    <row r="57" spans="1:13" hidden="1" x14ac:dyDescent="0.3">
      <c r="B57" s="26">
        <v>5</v>
      </c>
      <c r="C57" s="27" t="e">
        <f>VLOOKUP(M57,[1]LEDEN!A$1:E$65536,2,FALSE)</f>
        <v>#N/A</v>
      </c>
      <c r="D57" s="28"/>
      <c r="E57" s="28"/>
      <c r="F57" s="26"/>
      <c r="G57" s="26"/>
      <c r="H57" s="26">
        <f>G57/8*7</f>
        <v>0</v>
      </c>
      <c r="I57" s="26"/>
      <c r="J57" s="29" t="e">
        <f t="shared" si="4"/>
        <v>#DIV/0!</v>
      </c>
      <c r="K57" s="26"/>
      <c r="L57" s="38"/>
    </row>
    <row r="58" spans="1:13" x14ac:dyDescent="0.3">
      <c r="A58" s="31"/>
      <c r="B58" s="32"/>
      <c r="C58" s="31"/>
      <c r="D58" s="31"/>
      <c r="E58" s="31" t="s">
        <v>20</v>
      </c>
      <c r="F58" s="33">
        <f>SUM(F53:F57)</f>
        <v>2</v>
      </c>
      <c r="G58" s="33">
        <f>SUM(G53:G57)</f>
        <v>0</v>
      </c>
      <c r="H58" s="33">
        <f>SUM(H53:H57)</f>
        <v>255</v>
      </c>
      <c r="I58" s="33">
        <f>SUM(I53:I57)</f>
        <v>65</v>
      </c>
      <c r="J58" s="34">
        <f t="shared" si="4"/>
        <v>3.92</v>
      </c>
      <c r="K58" s="33">
        <f>MAX(K53:K57)</f>
        <v>18</v>
      </c>
      <c r="L58" s="35" t="s">
        <v>22</v>
      </c>
    </row>
    <row r="59" spans="1:13" ht="8.25" customHeight="1" thickBot="1" x14ac:dyDescent="0.35">
      <c r="A59" s="36"/>
      <c r="B59" s="37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3" ht="60" customHeight="1" x14ac:dyDescent="0.3"/>
    <row r="61" spans="1:13" x14ac:dyDescent="0.3">
      <c r="A61" s="18" t="s">
        <v>12</v>
      </c>
      <c r="B61" s="19" t="str">
        <f>VLOOKUP(L61,[1]LEDEN!A$1:E$65536,2,FALSE)</f>
        <v>VAN DEN BUVERIE Eric</v>
      </c>
      <c r="C61" s="18"/>
      <c r="D61" s="18"/>
      <c r="E61" s="18"/>
      <c r="F61" s="18" t="s">
        <v>13</v>
      </c>
      <c r="G61" s="20" t="str">
        <f>VLOOKUP(L61,[1]LEDEN!A$1:E$65536,3,FALSE)</f>
        <v>KKBC</v>
      </c>
      <c r="H61" s="20"/>
      <c r="I61" s="18"/>
      <c r="J61" s="18"/>
      <c r="K61" s="18"/>
      <c r="L61" s="21">
        <v>8735</v>
      </c>
    </row>
    <row r="62" spans="1:13" ht="6.75" customHeight="1" x14ac:dyDescent="0.3"/>
    <row r="63" spans="1:13" x14ac:dyDescent="0.3">
      <c r="F63" s="22" t="s">
        <v>14</v>
      </c>
      <c r="G63" s="23" t="s">
        <v>15</v>
      </c>
      <c r="H63" s="23">
        <v>2.2999999999999998</v>
      </c>
      <c r="I63" s="24" t="s">
        <v>16</v>
      </c>
      <c r="J63" s="25" t="s">
        <v>17</v>
      </c>
      <c r="K63" s="23" t="s">
        <v>18</v>
      </c>
      <c r="L63" s="23" t="s">
        <v>19</v>
      </c>
    </row>
    <row r="64" spans="1:13" x14ac:dyDescent="0.3">
      <c r="B64" s="26">
        <v>1</v>
      </c>
      <c r="C64" s="27" t="str">
        <f>VLOOKUP(M64,[1]LEDEN!A$1:E$65536,2,FALSE)</f>
        <v>VERBRUGGHE Philip</v>
      </c>
      <c r="D64" s="28"/>
      <c r="E64" s="28"/>
      <c r="F64" s="26">
        <v>2</v>
      </c>
      <c r="G64" s="26"/>
      <c r="H64" s="26">
        <v>90</v>
      </c>
      <c r="I64" s="26">
        <v>14</v>
      </c>
      <c r="J64" s="29">
        <f t="shared" ref="J64:J69" si="5">ROUNDDOWN(H64/I64,2)</f>
        <v>6.42</v>
      </c>
      <c r="K64" s="26">
        <v>18</v>
      </c>
      <c r="L64" s="30"/>
      <c r="M64">
        <v>9274</v>
      </c>
    </row>
    <row r="65" spans="1:13" x14ac:dyDescent="0.3">
      <c r="B65" s="26">
        <v>2</v>
      </c>
      <c r="C65" s="27" t="str">
        <f>VLOOKUP(M65,[1]LEDEN!A$1:E$65536,2,FALSE)</f>
        <v>DENOULET Johan</v>
      </c>
      <c r="D65" s="28"/>
      <c r="E65" s="28"/>
      <c r="F65" s="26">
        <v>0</v>
      </c>
      <c r="G65" s="26"/>
      <c r="H65" s="26">
        <v>51</v>
      </c>
      <c r="I65" s="26">
        <v>25</v>
      </c>
      <c r="J65" s="29">
        <f t="shared" si="5"/>
        <v>2.04</v>
      </c>
      <c r="K65" s="26">
        <v>11</v>
      </c>
      <c r="L65" s="38">
        <v>6</v>
      </c>
      <c r="M65">
        <v>6730</v>
      </c>
    </row>
    <row r="66" spans="1:13" x14ac:dyDescent="0.3">
      <c r="B66" s="26">
        <v>3</v>
      </c>
      <c r="C66" s="27" t="str">
        <f>VLOOKUP(M66,[1]LEDEN!A$1:E$65536,2,FALSE)</f>
        <v>VERCAEMERE Jaak</v>
      </c>
      <c r="D66" s="28"/>
      <c r="E66" s="28"/>
      <c r="F66" s="26">
        <v>0</v>
      </c>
      <c r="G66" s="26"/>
      <c r="H66" s="26">
        <v>64</v>
      </c>
      <c r="I66" s="26">
        <v>16</v>
      </c>
      <c r="J66" s="29">
        <f t="shared" si="5"/>
        <v>4</v>
      </c>
      <c r="K66" s="26">
        <v>18</v>
      </c>
      <c r="L66" s="38"/>
      <c r="M66">
        <v>8088</v>
      </c>
    </row>
    <row r="67" spans="1:13" x14ac:dyDescent="0.3">
      <c r="B67" s="26">
        <v>4</v>
      </c>
      <c r="C67" s="27" t="str">
        <f>VLOOKUP(M67,[1]LEDEN!A$1:E$65536,2,FALSE)</f>
        <v>VROMANT Marc</v>
      </c>
      <c r="D67" s="28"/>
      <c r="E67" s="28"/>
      <c r="F67" s="26">
        <v>0</v>
      </c>
      <c r="G67" s="26"/>
      <c r="H67" s="26">
        <v>48</v>
      </c>
      <c r="I67" s="26">
        <v>14</v>
      </c>
      <c r="J67" s="29">
        <f t="shared" si="5"/>
        <v>3.42</v>
      </c>
      <c r="K67" s="26">
        <v>12</v>
      </c>
      <c r="L67" s="38"/>
      <c r="M67">
        <v>7821</v>
      </c>
    </row>
    <row r="68" spans="1:13" hidden="1" x14ac:dyDescent="0.3">
      <c r="B68" s="26">
        <v>5</v>
      </c>
      <c r="C68" s="27" t="e">
        <f>VLOOKUP(N68,[1]LEDEN!A$1:E$65536,2,FALSE)</f>
        <v>#N/A</v>
      </c>
      <c r="D68" s="28"/>
      <c r="E68" s="28"/>
      <c r="F68" s="26"/>
      <c r="G68" s="26"/>
      <c r="H68" s="26">
        <f>G68/8*7</f>
        <v>0</v>
      </c>
      <c r="I68" s="26"/>
      <c r="J68" s="29" t="e">
        <f t="shared" si="5"/>
        <v>#DIV/0!</v>
      </c>
      <c r="K68" s="26"/>
      <c r="L68" s="38"/>
    </row>
    <row r="69" spans="1:13" x14ac:dyDescent="0.3">
      <c r="A69" s="31"/>
      <c r="B69" s="32"/>
      <c r="C69" s="31"/>
      <c r="D69" s="31"/>
      <c r="E69" s="31" t="s">
        <v>20</v>
      </c>
      <c r="F69" s="33">
        <f>SUM(F64:F68)</f>
        <v>2</v>
      </c>
      <c r="G69" s="33">
        <f>SUM(G64:G68)</f>
        <v>0</v>
      </c>
      <c r="H69" s="33">
        <f>SUM(H64:H68)</f>
        <v>253</v>
      </c>
      <c r="I69" s="33">
        <f>SUM(I64:I68)</f>
        <v>69</v>
      </c>
      <c r="J69" s="34">
        <f t="shared" si="5"/>
        <v>3.66</v>
      </c>
      <c r="K69" s="33">
        <f>MAX(K64:K68)</f>
        <v>18</v>
      </c>
      <c r="L69" s="35" t="s">
        <v>22</v>
      </c>
    </row>
    <row r="70" spans="1:13" ht="8.25" customHeight="1" thickBot="1" x14ac:dyDescent="0.35">
      <c r="A70" s="36"/>
      <c r="B70" s="37"/>
      <c r="C70" s="36"/>
      <c r="D70" s="36"/>
      <c r="E70" s="36"/>
      <c r="F70" s="36"/>
      <c r="G70" s="36"/>
      <c r="H70" s="36"/>
      <c r="I70" s="36"/>
      <c r="J70" s="36"/>
      <c r="K70" s="36"/>
      <c r="L70" s="36"/>
    </row>
  </sheetData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cp:lastPrinted>2018-11-11T14:39:46Z</cp:lastPrinted>
  <dcterms:created xsi:type="dcterms:W3CDTF">2018-11-11T14:36:12Z</dcterms:created>
  <dcterms:modified xsi:type="dcterms:W3CDTF">2018-11-11T19:24:17Z</dcterms:modified>
</cp:coreProperties>
</file>