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4344C105-1868-4416-81DD-3D4707DF7008}" xr6:coauthVersionLast="40" xr6:coauthVersionMax="40" xr10:uidLastSave="{00000000-0000-0000-0000-000000000000}"/>
  <bookViews>
    <workbookView xWindow="-108" yWindow="-108" windowWidth="23256" windowHeight="12576" xr2:uid="{494646DE-866D-4A41-9BEB-031C10BF586D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I45" i="1"/>
  <c r="H45" i="1"/>
  <c r="J45" i="1" s="1"/>
  <c r="G45" i="1"/>
  <c r="F45" i="1"/>
  <c r="J44" i="1"/>
  <c r="C44" i="1"/>
  <c r="J43" i="1"/>
  <c r="C43" i="1"/>
  <c r="J42" i="1"/>
  <c r="C42" i="1"/>
  <c r="J41" i="1"/>
  <c r="C41" i="1"/>
  <c r="H38" i="1"/>
  <c r="G38" i="1"/>
  <c r="B38" i="1"/>
  <c r="K35" i="1"/>
  <c r="I35" i="1"/>
  <c r="H35" i="1"/>
  <c r="J35" i="1" s="1"/>
  <c r="G35" i="1"/>
  <c r="F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H6" i="1"/>
  <c r="G6" i="1"/>
  <c r="B6" i="1"/>
  <c r="J24" i="1" l="1"/>
</calcChain>
</file>

<file path=xl/sharedStrings.xml><?xml version="1.0" encoding="utf-8"?>
<sst xmlns="http://schemas.openxmlformats.org/spreadsheetml/2006/main" count="55" uniqueCount="24">
  <si>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</si>
  <si>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</si>
  <si>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</si>
  <si>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</si>
  <si>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Districtfinale1° KLASSE DRIEBANDEN</t>
  </si>
  <si>
    <t xml:space="preserve">     MATCH</t>
  </si>
  <si>
    <t>datum:</t>
  </si>
  <si>
    <t>Lokaal:</t>
  </si>
  <si>
    <t>Kon. Kortrijkse BC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</si>
  <si>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</si>
  <si>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</si>
  <si>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</si>
  <si>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</si>
  <si>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</si>
  <si>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</si>
  <si>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</si>
  <si>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</si>
  <si>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</si>
  <si>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</si>
  <si>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</si>
  <si>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</si>
  <si>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PROM</t>
  </si>
  <si>
    <t xml:space="preserve">   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</si>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</sst>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49</xdr:row>
      <xdr:rowOff>7620</xdr:rowOff>
    </xdr:from>
    <xdr:to>
      <xdr:col>11</xdr:col>
      <xdr:colOff>449580</xdr:colOff>
      <xdr:row>52</xdr:row>
      <xdr:rowOff>106680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21D0FF7E-1938-46BC-9D67-AF6D477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239000"/>
          <a:ext cx="5646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6FE9F-D931-41FE-9402-441AB47C286C}">
  <dimension ref="A1:R47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8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8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8" ht="17.25" customHeight="1" x14ac:dyDescent="0.3">
      <c r="A3" s="7" t="s">
        <v>6</v>
      </c>
      <c r="B3" s="8"/>
      <c r="C3" s="43">
        <v>43526</v>
      </c>
      <c r="D3" s="43"/>
      <c r="E3" s="13" t="s">
        <v>7</v>
      </c>
      <c r="F3" s="44" t="s">
        <v>8</v>
      </c>
      <c r="G3" s="44"/>
      <c r="H3" s="44"/>
      <c r="I3" s="44"/>
      <c r="J3" s="14" t="s">
        <v>9</v>
      </c>
      <c r="K3" s="45" t="s">
        <v>10</v>
      </c>
      <c r="L3" s="45"/>
      <c r="M3" s="46"/>
    </row>
    <row r="4" spans="1:18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8" ht="5.25" customHeight="1" x14ac:dyDescent="0.3"/>
    <row r="6" spans="1:18" x14ac:dyDescent="0.3">
      <c r="A6" s="22" t="s">
        <v>11</v>
      </c>
      <c r="B6" s="23" t="str">
        <f>VLOOKUP(L6,[1]LEDEN!A$1:E$65536,2,FALSE)</f>
        <v>BEKAERT Bernhard</v>
      </c>
      <c r="C6" s="22"/>
      <c r="D6" s="22"/>
      <c r="E6" s="22"/>
      <c r="F6" s="22" t="s">
        <v>12</v>
      </c>
      <c r="G6" s="24" t="str">
        <f>VLOOKUP(L6,[1]LEDEN!A$1:E$65536,3,FALSE)</f>
        <v>KKBC</v>
      </c>
      <c r="H6" s="24" t="str">
        <f>VLOOKUP(L6,[1]LEDEN!A$1:E$65536,3,FALSE)</f>
        <v>KKBC</v>
      </c>
      <c r="I6" s="22"/>
      <c r="J6" s="25"/>
      <c r="K6" s="22"/>
      <c r="L6" s="26">
        <v>9078</v>
      </c>
    </row>
    <row r="7" spans="1:18" ht="6" customHeight="1" x14ac:dyDescent="0.3">
      <c r="R7" s="24"/>
    </row>
    <row r="8" spans="1:18" x14ac:dyDescent="0.3">
      <c r="F8" s="27" t="s">
        <v>13</v>
      </c>
      <c r="G8" s="28" t="s">
        <v>14</v>
      </c>
      <c r="H8" s="28" t="s">
        <v>15</v>
      </c>
      <c r="I8" s="29" t="s">
        <v>16</v>
      </c>
      <c r="J8" s="30" t="s">
        <v>17</v>
      </c>
      <c r="K8" s="28" t="s">
        <v>18</v>
      </c>
      <c r="L8" s="28" t="s">
        <v>19</v>
      </c>
    </row>
    <row r="9" spans="1:18" ht="15" customHeight="1" x14ac:dyDescent="0.3">
      <c r="B9" s="31">
        <v>1</v>
      </c>
      <c r="C9" s="32" t="str">
        <f>VLOOKUP(M9,[1]LEDEN!A$1:E$65536,2,FALSE)</f>
        <v>DE RYNCK Ivan</v>
      </c>
      <c r="D9" s="33"/>
      <c r="E9" s="33"/>
      <c r="F9" s="31">
        <v>2</v>
      </c>
      <c r="G9" s="31"/>
      <c r="H9" s="31">
        <v>34</v>
      </c>
      <c r="I9" s="31">
        <v>27</v>
      </c>
      <c r="J9" s="34">
        <f>ROUNDDOWN(H9/I9,3)</f>
        <v>1.2589999999999999</v>
      </c>
      <c r="K9" s="31">
        <v>5</v>
      </c>
      <c r="L9" s="35"/>
      <c r="M9">
        <v>6727</v>
      </c>
    </row>
    <row r="10" spans="1:18" ht="15" customHeight="1" x14ac:dyDescent="0.3">
      <c r="B10" s="31">
        <v>2</v>
      </c>
      <c r="C10" s="32" t="str">
        <f>VLOOKUP(M10,[1]LEDEN!A$1:E$65536,2,FALSE)</f>
        <v>VANDEMAELE Paul-André</v>
      </c>
      <c r="D10" s="33"/>
      <c r="E10" s="33"/>
      <c r="F10" s="31">
        <v>2</v>
      </c>
      <c r="G10" s="31"/>
      <c r="H10" s="31">
        <v>34</v>
      </c>
      <c r="I10" s="31">
        <v>48</v>
      </c>
      <c r="J10" s="34">
        <f>ROUNDDOWN(H10/I10,3)</f>
        <v>0.70799999999999996</v>
      </c>
      <c r="K10" s="31">
        <v>4</v>
      </c>
      <c r="L10" s="42">
        <v>1</v>
      </c>
      <c r="M10">
        <v>8694</v>
      </c>
    </row>
    <row r="11" spans="1:18" ht="15" customHeight="1" x14ac:dyDescent="0.3">
      <c r="B11" s="31">
        <v>3</v>
      </c>
      <c r="C11" s="32" t="str">
        <f>VLOOKUP(M11,[1]LEDEN!A$1:E$65536,2,FALSE)</f>
        <v>FLORIN Marc</v>
      </c>
      <c r="D11" s="33"/>
      <c r="E11" s="33"/>
      <c r="F11" s="31">
        <v>2</v>
      </c>
      <c r="G11" s="31"/>
      <c r="H11" s="31">
        <v>34</v>
      </c>
      <c r="I11" s="31">
        <v>43</v>
      </c>
      <c r="J11" s="34">
        <f>ROUNDDOWN(H11/I11,3)</f>
        <v>0.79</v>
      </c>
      <c r="K11" s="31">
        <v>3</v>
      </c>
      <c r="L11" s="42"/>
      <c r="M11">
        <v>9075</v>
      </c>
    </row>
    <row r="12" spans="1:18" ht="15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/>
      <c r="I12" s="31"/>
      <c r="J12" s="34" t="e">
        <f>ROUNDDOWN(H12/I12,3)</f>
        <v>#DIV/0!</v>
      </c>
      <c r="K12" s="31"/>
      <c r="L12" s="42"/>
    </row>
    <row r="13" spans="1:18" ht="15" hidden="1" customHeight="1" x14ac:dyDescent="0.3">
      <c r="B13" s="31">
        <v>5</v>
      </c>
      <c r="C13" s="32" t="e">
        <f>VLOOKUP(M13,[1]LEDEN!A$1:E$65536,2,FALSE)</f>
        <v>#N/A</v>
      </c>
      <c r="D13" s="33"/>
      <c r="E13" s="33"/>
      <c r="F13" s="31"/>
      <c r="G13" s="31"/>
      <c r="H13" s="31">
        <f>G13/8*7</f>
        <v>0</v>
      </c>
      <c r="I13" s="31"/>
      <c r="J13" s="34" t="e">
        <f>ROUNDDOWN(H13/I13,2)</f>
        <v>#DIV/0!</v>
      </c>
      <c r="K13" s="31"/>
      <c r="L13" s="42"/>
    </row>
    <row r="14" spans="1:18" ht="15" customHeight="1" x14ac:dyDescent="0.3">
      <c r="E14" t="s">
        <v>20</v>
      </c>
      <c r="F14" s="36">
        <f>SUM(F9:F13)</f>
        <v>6</v>
      </c>
      <c r="G14" s="36">
        <f>SUM(G9:G13)</f>
        <v>0</v>
      </c>
      <c r="H14" s="36">
        <f>SUM(H9:H13)</f>
        <v>102</v>
      </c>
      <c r="I14" s="36">
        <f>SUM(I9:I13)</f>
        <v>118</v>
      </c>
      <c r="J14" s="37">
        <f>ROUNDDOWN(H14/I14,3)</f>
        <v>0.86399999999999999</v>
      </c>
      <c r="K14" s="36">
        <f>MAX(K9:K13)</f>
        <v>5</v>
      </c>
      <c r="L14" s="38" t="s">
        <v>21</v>
      </c>
    </row>
    <row r="15" spans="1:18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8" ht="7.5" customHeight="1" x14ac:dyDescent="0.3"/>
    <row r="17" spans="1:16" x14ac:dyDescent="0.3">
      <c r="A17" s="22" t="s">
        <v>11</v>
      </c>
      <c r="B17" s="23" t="str">
        <f>VLOOKUP(L17,[1]LEDEN!A$1:E$65536,2,FALSE)</f>
        <v>FLORIN Marc</v>
      </c>
      <c r="C17" s="22"/>
      <c r="D17" s="22"/>
      <c r="E17" s="22"/>
      <c r="F17" s="22" t="s">
        <v>12</v>
      </c>
      <c r="G17" s="24" t="str">
        <f>VLOOKUP(L17,[1]LEDEN!A$1:E$65536,3,FALSE)</f>
        <v>RT</v>
      </c>
      <c r="H17" s="24" t="str">
        <f>VLOOKUP(L17,[1]LEDEN!A$1:E$65536,3,FALSE)</f>
        <v>RT</v>
      </c>
      <c r="I17" s="22"/>
      <c r="J17" s="25"/>
      <c r="K17" s="22"/>
      <c r="L17" s="26">
        <v>9075</v>
      </c>
    </row>
    <row r="18" spans="1:16" ht="6" customHeight="1" x14ac:dyDescent="0.3"/>
    <row r="19" spans="1:16" x14ac:dyDescent="0.3">
      <c r="F19" s="27" t="s">
        <v>13</v>
      </c>
      <c r="G19" s="28" t="s">
        <v>14</v>
      </c>
      <c r="H19" s="28" t="s">
        <v>15</v>
      </c>
      <c r="I19" s="29" t="s">
        <v>16</v>
      </c>
      <c r="J19" s="30" t="s">
        <v>17</v>
      </c>
      <c r="K19" s="28" t="s">
        <v>18</v>
      </c>
      <c r="L19" s="28">
        <v>7465</v>
      </c>
    </row>
    <row r="20" spans="1:16" x14ac:dyDescent="0.3">
      <c r="B20" s="31">
        <v>1</v>
      </c>
      <c r="C20" s="32" t="str">
        <f>VLOOKUP(M20,[1]LEDEN!A$1:E$65536,2,FALSE)</f>
        <v>VANDEMAELE Paul-André</v>
      </c>
      <c r="D20" s="33"/>
      <c r="E20" s="33"/>
      <c r="F20" s="31">
        <v>2</v>
      </c>
      <c r="G20" s="31"/>
      <c r="H20" s="31">
        <v>34</v>
      </c>
      <c r="I20" s="31">
        <v>50</v>
      </c>
      <c r="J20" s="34">
        <f>ROUNDDOWN(H20/I20,3)</f>
        <v>0.68</v>
      </c>
      <c r="K20" s="31">
        <v>3</v>
      </c>
      <c r="L20" s="35"/>
      <c r="M20">
        <v>8694</v>
      </c>
    </row>
    <row r="21" spans="1:16" x14ac:dyDescent="0.3">
      <c r="B21" s="31">
        <v>2</v>
      </c>
      <c r="C21" s="32" t="str">
        <f>VLOOKUP(M21,[1]LEDEN!A$1:E$65536,2,FALSE)</f>
        <v>DE RYNCK Ivan</v>
      </c>
      <c r="D21" s="33"/>
      <c r="E21" s="33"/>
      <c r="F21" s="31">
        <v>2</v>
      </c>
      <c r="G21" s="31"/>
      <c r="H21" s="31">
        <v>34</v>
      </c>
      <c r="I21" s="31">
        <v>31</v>
      </c>
      <c r="J21" s="34">
        <f>ROUNDDOWN(H21/I21,3)</f>
        <v>1.0960000000000001</v>
      </c>
      <c r="K21" s="31">
        <v>6</v>
      </c>
      <c r="L21" s="42">
        <v>2</v>
      </c>
      <c r="M21">
        <v>6727</v>
      </c>
    </row>
    <row r="22" spans="1:16" x14ac:dyDescent="0.3">
      <c r="B22" s="31">
        <v>3</v>
      </c>
      <c r="C22" s="32" t="str">
        <f>VLOOKUP(M22,[1]LEDEN!A$1:E$65536,2,FALSE)</f>
        <v>BEKAERT Bernhard</v>
      </c>
      <c r="D22" s="33"/>
      <c r="E22" s="33"/>
      <c r="F22" s="31">
        <v>0</v>
      </c>
      <c r="G22" s="31"/>
      <c r="H22" s="31">
        <v>30</v>
      </c>
      <c r="I22" s="31">
        <v>43</v>
      </c>
      <c r="J22" s="34">
        <f>ROUNDDOWN(H22/I22,3)</f>
        <v>0.69699999999999995</v>
      </c>
      <c r="K22" s="31">
        <v>6</v>
      </c>
      <c r="L22" s="42"/>
      <c r="M22">
        <v>9078</v>
      </c>
    </row>
    <row r="23" spans="1:16" x14ac:dyDescent="0.3">
      <c r="B23" s="31">
        <v>4</v>
      </c>
      <c r="C23" s="32" t="e">
        <f>VLOOKUP(M23,[1]LEDEN!A$1:E$65536,2,FALSE)</f>
        <v>#N/A</v>
      </c>
      <c r="D23" s="33"/>
      <c r="E23" s="33"/>
      <c r="F23" s="31"/>
      <c r="G23" s="31"/>
      <c r="H23" s="31"/>
      <c r="I23" s="31"/>
      <c r="J23" s="34" t="e">
        <f>ROUNDDOWN(H23/I23,3)</f>
        <v>#DIV/0!</v>
      </c>
      <c r="K23" s="31"/>
      <c r="L23" s="42"/>
    </row>
    <row r="24" spans="1:16" hidden="1" x14ac:dyDescent="0.3">
      <c r="B24" s="31">
        <v>5</v>
      </c>
      <c r="C24" s="32" t="e">
        <f>VLOOKUP(M24,[1]LEDEN!A$1:E$65536,2,FALSE)</f>
        <v>#N/A</v>
      </c>
      <c r="D24" s="33"/>
      <c r="E24" s="33"/>
      <c r="F24" s="31"/>
      <c r="G24" s="31"/>
      <c r="H24" s="31">
        <f>G24/8*7</f>
        <v>0</v>
      </c>
      <c r="I24" s="31"/>
      <c r="J24" s="34" t="e">
        <f>ROUNDDOWN(H24/I24,2)</f>
        <v>#DIV/0!</v>
      </c>
      <c r="K24" s="31"/>
      <c r="L24" s="42"/>
    </row>
    <row r="25" spans="1:16" x14ac:dyDescent="0.3">
      <c r="E25" t="s">
        <v>20</v>
      </c>
      <c r="F25" s="36">
        <f>SUM(F20:F24)</f>
        <v>4</v>
      </c>
      <c r="G25" s="36">
        <f>SUM(G20:G24)</f>
        <v>0</v>
      </c>
      <c r="H25" s="36">
        <f>SUM(H20:H24)</f>
        <v>98</v>
      </c>
      <c r="I25" s="36">
        <f>SUM(I20:I24)</f>
        <v>124</v>
      </c>
      <c r="J25" s="37">
        <f>ROUNDDOWN(H25/I25,3)</f>
        <v>0.79</v>
      </c>
      <c r="K25" s="36">
        <f>MAX(K20:K24)</f>
        <v>6</v>
      </c>
      <c r="L25" s="38" t="s">
        <v>21</v>
      </c>
    </row>
    <row r="26" spans="1:16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6" ht="3.75" customHeight="1" x14ac:dyDescent="0.3"/>
    <row r="28" spans="1:16" x14ac:dyDescent="0.3">
      <c r="A28" s="22" t="s">
        <v>11</v>
      </c>
      <c r="B28" s="23" t="str">
        <f>VLOOKUP(L28,[1]LEDEN!A$1:E$65536,2,FALSE)</f>
        <v>DE RYNCK Ivan</v>
      </c>
      <c r="C28" s="22"/>
      <c r="D28" s="22"/>
      <c r="E28" s="22"/>
      <c r="F28" s="22" t="s">
        <v>12</v>
      </c>
      <c r="G28" s="24" t="str">
        <f>VLOOKUP(L28,[1]LEDEN!A$1:E$65536,3,FALSE)</f>
        <v>KKBC</v>
      </c>
      <c r="H28" s="24" t="str">
        <f>VLOOKUP(L28,[1]LEDEN!A$1:E$65536,3,FALSE)</f>
        <v>KKBC</v>
      </c>
      <c r="I28" s="22"/>
      <c r="J28" s="25"/>
      <c r="K28" s="22"/>
      <c r="L28" s="26">
        <v>6727</v>
      </c>
    </row>
    <row r="29" spans="1:16" ht="7.5" customHeight="1" x14ac:dyDescent="0.3"/>
    <row r="30" spans="1:16" x14ac:dyDescent="0.3">
      <c r="F30" s="27" t="s">
        <v>13</v>
      </c>
      <c r="G30" s="28" t="s">
        <v>14</v>
      </c>
      <c r="H30" s="28" t="s">
        <v>15</v>
      </c>
      <c r="I30" s="29" t="s">
        <v>16</v>
      </c>
      <c r="J30" s="30" t="s">
        <v>17</v>
      </c>
      <c r="K30" s="28" t="s">
        <v>18</v>
      </c>
      <c r="L30" s="28" t="s">
        <v>19</v>
      </c>
      <c r="P30" t="s">
        <v>22</v>
      </c>
    </row>
    <row r="31" spans="1:16" x14ac:dyDescent="0.3">
      <c r="B31" s="31">
        <v>1</v>
      </c>
      <c r="C31" s="32" t="str">
        <f>VLOOKUP(M31,[1]LEDEN!A$1:E$65536,2,FALSE)</f>
        <v>BEKAERT Bernhard</v>
      </c>
      <c r="D31" s="33"/>
      <c r="E31" s="33"/>
      <c r="F31" s="31">
        <v>0</v>
      </c>
      <c r="G31" s="31"/>
      <c r="H31" s="31">
        <v>9</v>
      </c>
      <c r="I31" s="31">
        <v>27</v>
      </c>
      <c r="J31" s="34">
        <f>ROUNDDOWN(H31/I31,3)</f>
        <v>0.33300000000000002</v>
      </c>
      <c r="K31" s="31">
        <v>3</v>
      </c>
      <c r="L31" s="35"/>
      <c r="M31">
        <v>9078</v>
      </c>
    </row>
    <row r="32" spans="1:16" x14ac:dyDescent="0.3">
      <c r="B32" s="31">
        <v>2</v>
      </c>
      <c r="C32" s="32" t="str">
        <f>VLOOKUP(M32,[1]LEDEN!A$1:E$65536,2,FALSE)</f>
        <v>FLORIN Marc</v>
      </c>
      <c r="D32" s="33"/>
      <c r="E32" s="33"/>
      <c r="F32" s="31">
        <v>0</v>
      </c>
      <c r="G32" s="31"/>
      <c r="H32" s="31">
        <v>31</v>
      </c>
      <c r="I32" s="31">
        <v>31</v>
      </c>
      <c r="J32" s="34">
        <f>ROUNDDOWN(H32/I32,3)</f>
        <v>1</v>
      </c>
      <c r="K32" s="31">
        <v>5</v>
      </c>
      <c r="L32" s="42">
        <v>3</v>
      </c>
      <c r="M32">
        <v>9075</v>
      </c>
    </row>
    <row r="33" spans="1:13" x14ac:dyDescent="0.3">
      <c r="B33" s="31">
        <v>3</v>
      </c>
      <c r="C33" s="32" t="str">
        <f>VLOOKUP(M33,[1]LEDEN!A$1:E$65536,2,FALSE)</f>
        <v>VANDEMAELE Paul-André</v>
      </c>
      <c r="D33" s="33"/>
      <c r="E33" s="33"/>
      <c r="F33" s="31">
        <v>2</v>
      </c>
      <c r="G33" s="31"/>
      <c r="H33" s="31">
        <v>34</v>
      </c>
      <c r="I33" s="31">
        <v>69</v>
      </c>
      <c r="J33" s="34">
        <f>ROUNDDOWN(H33/I33,3)</f>
        <v>0.49199999999999999</v>
      </c>
      <c r="K33" s="31">
        <v>6</v>
      </c>
      <c r="L33" s="42"/>
      <c r="M33">
        <v>8694</v>
      </c>
    </row>
    <row r="34" spans="1:13" x14ac:dyDescent="0.3">
      <c r="B34" s="31">
        <v>4</v>
      </c>
      <c r="C34" s="32" t="e">
        <f>VLOOKUP(M34,[1]LEDEN!A$1:E$65536,2,FALSE)</f>
        <v>#N/A</v>
      </c>
      <c r="D34" s="33"/>
      <c r="E34" s="33"/>
      <c r="F34" s="31"/>
      <c r="G34" s="31"/>
      <c r="H34" s="31"/>
      <c r="I34" s="31"/>
      <c r="J34" s="34" t="e">
        <f>ROUNDDOWN(H34/I34,3)</f>
        <v>#DIV/0!</v>
      </c>
      <c r="K34" s="31"/>
      <c r="L34" s="42"/>
    </row>
    <row r="35" spans="1:13" x14ac:dyDescent="0.3">
      <c r="E35" t="s">
        <v>20</v>
      </c>
      <c r="F35" s="36">
        <f>SUM(F31:F34)</f>
        <v>2</v>
      </c>
      <c r="G35" s="36">
        <f>SUM(G31:G34)</f>
        <v>0</v>
      </c>
      <c r="H35" s="36">
        <f>SUM(H31:H34)</f>
        <v>74</v>
      </c>
      <c r="I35" s="36">
        <f>SUM(I31:I34)</f>
        <v>127</v>
      </c>
      <c r="J35" s="37">
        <f>ROUNDDOWN(H35/I35,3)</f>
        <v>0.58199999999999996</v>
      </c>
      <c r="K35" s="36">
        <f>MAX(K31:K34)</f>
        <v>6</v>
      </c>
      <c r="L35" s="38" t="s">
        <v>23</v>
      </c>
    </row>
    <row r="36" spans="1:13" ht="6.75" customHeight="1" thickBot="1" x14ac:dyDescent="0.35">
      <c r="A36" s="39"/>
      <c r="B36" s="40"/>
      <c r="C36" s="39"/>
      <c r="D36" s="39"/>
      <c r="E36" s="39"/>
      <c r="F36" s="39"/>
      <c r="G36" s="39"/>
      <c r="H36" s="39"/>
      <c r="I36" s="39"/>
      <c r="J36" s="41"/>
      <c r="K36" s="39"/>
      <c r="L36" s="39"/>
    </row>
    <row r="37" spans="1:13" ht="6" customHeight="1" x14ac:dyDescent="0.3"/>
    <row r="38" spans="1:13" ht="13.5" customHeight="1" x14ac:dyDescent="0.3">
      <c r="A38" s="22" t="s">
        <v>11</v>
      </c>
      <c r="B38" s="23" t="str">
        <f>VLOOKUP(L38,[1]LEDEN!A$1:E$65536,2,FALSE)</f>
        <v>VANDEMAELE Paul-André</v>
      </c>
      <c r="C38" s="22"/>
      <c r="D38" s="22"/>
      <c r="E38" s="22"/>
      <c r="F38" s="22" t="s">
        <v>12</v>
      </c>
      <c r="G38" s="24" t="str">
        <f>VLOOKUP(L38,[1]LEDEN!A$1:E$65536,3,FALSE)</f>
        <v>RT</v>
      </c>
      <c r="H38" s="24" t="str">
        <f>VLOOKUP(L38,[1]LEDEN!A$1:E$65536,3,FALSE)</f>
        <v>RT</v>
      </c>
      <c r="I38" s="22"/>
      <c r="J38" s="25"/>
      <c r="K38" s="22"/>
      <c r="L38" s="26">
        <v>8694</v>
      </c>
    </row>
    <row r="40" spans="1:13" x14ac:dyDescent="0.3">
      <c r="F40" s="27" t="s">
        <v>13</v>
      </c>
      <c r="G40" s="28" t="s">
        <v>14</v>
      </c>
      <c r="H40" s="28" t="s">
        <v>15</v>
      </c>
      <c r="I40" s="29" t="s">
        <v>16</v>
      </c>
      <c r="J40" s="30" t="s">
        <v>17</v>
      </c>
      <c r="K40" s="28" t="s">
        <v>18</v>
      </c>
      <c r="L40" s="28" t="s">
        <v>19</v>
      </c>
    </row>
    <row r="41" spans="1:13" x14ac:dyDescent="0.3">
      <c r="B41" s="31">
        <v>1</v>
      </c>
      <c r="C41" s="32" t="str">
        <f>VLOOKUP(M41,[1]LEDEN!A$1:E$65536,2,FALSE)</f>
        <v>FLORIN Marc</v>
      </c>
      <c r="D41" s="33"/>
      <c r="E41" s="33"/>
      <c r="F41" s="31">
        <v>0</v>
      </c>
      <c r="G41" s="31"/>
      <c r="H41" s="31">
        <v>31</v>
      </c>
      <c r="I41" s="31">
        <v>50</v>
      </c>
      <c r="J41" s="34">
        <f>ROUNDDOWN(H41/I41,3)</f>
        <v>0.62</v>
      </c>
      <c r="K41" s="31">
        <v>4</v>
      </c>
      <c r="L41" s="35"/>
      <c r="M41">
        <v>9075</v>
      </c>
    </row>
    <row r="42" spans="1:13" x14ac:dyDescent="0.3">
      <c r="B42" s="31">
        <v>2</v>
      </c>
      <c r="C42" s="32" t="str">
        <f>VLOOKUP(M42,[1]LEDEN!A$1:E$65536,2,FALSE)</f>
        <v>BEKAERT Bernhard</v>
      </c>
      <c r="D42" s="33"/>
      <c r="E42" s="33"/>
      <c r="F42" s="31">
        <v>0</v>
      </c>
      <c r="G42" s="31"/>
      <c r="H42" s="31">
        <v>24</v>
      </c>
      <c r="I42" s="31">
        <v>48</v>
      </c>
      <c r="J42" s="34">
        <f>ROUNDDOWN(H42/I42,3)</f>
        <v>0.5</v>
      </c>
      <c r="K42" s="31">
        <v>3</v>
      </c>
      <c r="L42" s="42">
        <v>4</v>
      </c>
      <c r="M42">
        <v>9078</v>
      </c>
    </row>
    <row r="43" spans="1:13" x14ac:dyDescent="0.3">
      <c r="B43" s="31">
        <v>3</v>
      </c>
      <c r="C43" s="32" t="str">
        <f>VLOOKUP(M43,[1]LEDEN!A$1:E$65536,2,FALSE)</f>
        <v>DE RYNCK Ivan</v>
      </c>
      <c r="D43" s="33"/>
      <c r="E43" s="33"/>
      <c r="F43" s="31">
        <v>0</v>
      </c>
      <c r="G43" s="31"/>
      <c r="H43" s="31">
        <v>26</v>
      </c>
      <c r="I43" s="31">
        <v>69</v>
      </c>
      <c r="J43" s="34">
        <f>ROUNDDOWN(H43/I43,3)</f>
        <v>0.376</v>
      </c>
      <c r="K43" s="31">
        <v>3</v>
      </c>
      <c r="L43" s="42"/>
      <c r="M43">
        <v>6727</v>
      </c>
    </row>
    <row r="44" spans="1:13" x14ac:dyDescent="0.3">
      <c r="B44" s="31">
        <v>4</v>
      </c>
      <c r="C44" s="32" t="e">
        <f>VLOOKUP(N44,[1]LEDEN!A$1:E$65536,2,FALSE)</f>
        <v>#N/A</v>
      </c>
      <c r="D44" s="33"/>
      <c r="E44" s="33"/>
      <c r="F44" s="31"/>
      <c r="G44" s="31"/>
      <c r="H44" s="31"/>
      <c r="I44" s="31"/>
      <c r="J44" s="34" t="e">
        <f>ROUNDDOWN(H44/I44,3)</f>
        <v>#DIV/0!</v>
      </c>
      <c r="K44" s="31"/>
      <c r="L44" s="42"/>
    </row>
    <row r="45" spans="1:13" x14ac:dyDescent="0.3">
      <c r="E45" t="s">
        <v>20</v>
      </c>
      <c r="F45" s="36">
        <f>SUM(F41:F44)</f>
        <v>0</v>
      </c>
      <c r="G45" s="36">
        <f>SUM(G41:G44)</f>
        <v>0</v>
      </c>
      <c r="H45" s="36">
        <f>SUM(H41:H44)</f>
        <v>81</v>
      </c>
      <c r="I45" s="36">
        <f>SUM(I41:I44)</f>
        <v>167</v>
      </c>
      <c r="J45" s="37">
        <f>ROUNDDOWN(H45/I45,3)</f>
        <v>0.48499999999999999</v>
      </c>
      <c r="K45" s="36">
        <f>MAX(K41:K44)</f>
        <v>4</v>
      </c>
      <c r="L45" s="38" t="s">
        <v>23</v>
      </c>
    </row>
    <row r="46" spans="1:13" ht="4.5" customHeight="1" thickBot="1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41"/>
      <c r="K46" s="39"/>
      <c r="L46" s="39"/>
    </row>
    <row r="47" spans="1:13" ht="6" customHeight="1" x14ac:dyDescent="0.3"/>
  </sheetData>
  <mergeCells count="7">
    <mergeCell ref="L42:L44"/>
    <mergeCell ref="C3:D3"/>
    <mergeCell ref="F3:I3"/>
    <mergeCell ref="K3:M3"/>
    <mergeCell ref="L10:L13"/>
    <mergeCell ref="L21:L24"/>
    <mergeCell ref="L32:L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2019-03-03T11:02:00Z</cp:lastPrinted>
  <dcterms:created xsi:type="dcterms:W3CDTF">2019-03-03T10:54:20Z</dcterms:created>
  <dcterms:modified xsi:type="dcterms:W3CDTF">2019-03-03T11:03:33Z</dcterms:modified>
</cp:coreProperties>
</file>