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F2D630D1-A5E6-4A8E-81FC-1CC54C1AA21E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36" i="1" l="1"/>
  <c r="J46" i="1"/>
</calcChain>
</file>

<file path=xl/sharedStrings.xml><?xml version="1.0" encoding="utf-8"?>
<sst xmlns="http://schemas.openxmlformats.org/spreadsheetml/2006/main" count="55" uniqueCount="23">
  <si>
    <t>K.B.B.B.</t>
  </si>
  <si>
    <t xml:space="preserve">                         GEWEST   BEIDE VLAANDEREN</t>
  </si>
  <si>
    <t>F.R.B.B.</t>
  </si>
  <si>
    <t>Kompetitie:</t>
  </si>
  <si>
    <t xml:space="preserve"> Districtfinale 3° KLASSE BANDSTOTEN</t>
  </si>
  <si>
    <t xml:space="preserve">        MATCH</t>
  </si>
  <si>
    <t>datum: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</si>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</sst>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12</xdr:col>
      <xdr:colOff>15240</xdr:colOff>
      <xdr:row>54</xdr:row>
      <xdr:rowOff>83820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0F3EA3DF-6842-40D8-8524-8A0A4214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7048500"/>
          <a:ext cx="52120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  <cell r="E744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C5E0-9277-476A-A4D7-C2A45894C812}">
  <dimension ref="A1:N49"/>
  <sheetViews>
    <sheetView tabSelected="1" workbookViewId="0"/>
  </sheetViews>
  <sheetFormatPr defaultRowHeight="14.4" x14ac:dyDescent="0.3"/>
  <cols>
    <col min="1" max="1" width="9.5546875" customWidth="1"/>
    <col min="2" max="2" width="3.109375" style="17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3">
      <c r="A3" s="6" t="s">
        <v>6</v>
      </c>
      <c r="B3" s="7"/>
      <c r="C3" s="40">
        <v>43092</v>
      </c>
      <c r="D3" s="40"/>
      <c r="E3" s="11" t="s">
        <v>7</v>
      </c>
      <c r="F3" s="41" t="s">
        <v>8</v>
      </c>
      <c r="G3" s="41"/>
      <c r="H3" s="41"/>
      <c r="I3" s="41"/>
      <c r="J3" s="12" t="s">
        <v>9</v>
      </c>
      <c r="K3" s="42" t="s">
        <v>10</v>
      </c>
      <c r="L3" s="42"/>
      <c r="M3" s="43"/>
    </row>
    <row r="4" spans="1:14" ht="3.75" customHeight="1" x14ac:dyDescent="0.3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3"/>
    <row r="6" spans="1:14" x14ac:dyDescent="0.3">
      <c r="A6" s="18" t="s">
        <v>11</v>
      </c>
      <c r="B6" s="19" t="str">
        <f>VLOOKUP(L6,[1]LEDEN!A$1:D$65536,2,FALSE)</f>
        <v>DENEUT Johan</v>
      </c>
      <c r="C6" s="18"/>
      <c r="D6" s="18"/>
      <c r="E6" s="18"/>
      <c r="F6" s="18" t="s">
        <v>12</v>
      </c>
      <c r="G6" s="20" t="str">
        <f>VLOOKUP(L6,[1]LEDEN!A$1:D$65536,3,FALSE)</f>
        <v>K.GHOK</v>
      </c>
      <c r="H6" s="20" t="str">
        <f>VLOOKUP(L6,[1]LEDEN!A$1:E$65536,3,FALSE)</f>
        <v>K.GHOK</v>
      </c>
      <c r="I6" s="18"/>
      <c r="J6" s="18"/>
      <c r="K6" s="18"/>
      <c r="L6" s="21">
        <v>9143</v>
      </c>
    </row>
    <row r="7" spans="1:14" ht="6" customHeight="1" x14ac:dyDescent="0.3"/>
    <row r="8" spans="1:14" x14ac:dyDescent="0.3">
      <c r="F8" s="22" t="s">
        <v>13</v>
      </c>
      <c r="G8" s="23" t="s">
        <v>14</v>
      </c>
      <c r="H8" s="23" t="s">
        <v>15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1:14" ht="15" customHeight="1" x14ac:dyDescent="0.3">
      <c r="B9" s="26">
        <v>1</v>
      </c>
      <c r="C9" s="27" t="str">
        <f>VLOOKUP(N9,[1]LEDEN!A$1:D$65536,2,FALSE)</f>
        <v>HIMPE Jean</v>
      </c>
      <c r="D9" s="28"/>
      <c r="E9" s="28"/>
      <c r="F9" s="26">
        <v>2</v>
      </c>
      <c r="G9" s="26"/>
      <c r="H9" s="26">
        <v>40</v>
      </c>
      <c r="I9" s="26">
        <v>32</v>
      </c>
      <c r="J9" s="29">
        <f t="shared" ref="J9:J14" si="0">ROUNDDOWN(H9/I9,2)</f>
        <v>1.25</v>
      </c>
      <c r="K9" s="26">
        <v>5</v>
      </c>
      <c r="L9" s="30"/>
      <c r="N9">
        <v>9079</v>
      </c>
    </row>
    <row r="10" spans="1:14" ht="15" customHeight="1" x14ac:dyDescent="0.3">
      <c r="B10" s="26">
        <v>2</v>
      </c>
      <c r="C10" s="27" t="str">
        <f>VLOOKUP(N10,[1]LEDEN!A$1:D$65536,2,FALSE)</f>
        <v>DENOULET Johan</v>
      </c>
      <c r="D10" s="28"/>
      <c r="E10" s="28"/>
      <c r="F10" s="26">
        <v>2</v>
      </c>
      <c r="G10" s="26"/>
      <c r="H10" s="26">
        <v>40</v>
      </c>
      <c r="I10" s="26">
        <v>15</v>
      </c>
      <c r="J10" s="29">
        <f t="shared" si="0"/>
        <v>2.66</v>
      </c>
      <c r="K10" s="26">
        <v>8</v>
      </c>
      <c r="L10" s="39">
        <v>1</v>
      </c>
      <c r="N10">
        <v>6730</v>
      </c>
    </row>
    <row r="11" spans="1:14" ht="15" customHeight="1" x14ac:dyDescent="0.3">
      <c r="B11" s="26">
        <v>3</v>
      </c>
      <c r="C11" s="27" t="str">
        <f>VLOOKUP(N11,[1]LEDEN!A$1:D$65536,2,FALSE)</f>
        <v>FLORIN Marc</v>
      </c>
      <c r="D11" s="28"/>
      <c r="E11" s="28"/>
      <c r="F11" s="26">
        <v>2</v>
      </c>
      <c r="G11" s="26"/>
      <c r="H11" s="26">
        <v>40</v>
      </c>
      <c r="I11" s="26">
        <v>23</v>
      </c>
      <c r="J11" s="29">
        <f t="shared" si="0"/>
        <v>1.73</v>
      </c>
      <c r="K11" s="26">
        <v>6</v>
      </c>
      <c r="L11" s="39"/>
      <c r="N11">
        <v>9075</v>
      </c>
    </row>
    <row r="12" spans="1:14" ht="15" hidden="1" customHeight="1" x14ac:dyDescent="0.3">
      <c r="B12" s="26">
        <v>4</v>
      </c>
      <c r="C12" s="27" t="e">
        <f>VLOOKUP(N12,[1]LEDEN!A$1:D$65536,2,FALSE)</f>
        <v>#N/A</v>
      </c>
      <c r="D12" s="28"/>
      <c r="E12" s="28"/>
      <c r="F12" s="26"/>
      <c r="G12" s="26"/>
      <c r="H12" s="26"/>
      <c r="I12" s="26"/>
      <c r="J12" s="29" t="e">
        <f t="shared" si="0"/>
        <v>#DIV/0!</v>
      </c>
      <c r="K12" s="26"/>
      <c r="L12" s="39"/>
    </row>
    <row r="13" spans="1:14" ht="15" customHeight="1" x14ac:dyDescent="0.3">
      <c r="B13" s="26">
        <v>4</v>
      </c>
      <c r="C13" s="27" t="e">
        <f>VLOOKUP(N13,[1]LEDEN!A$1:D$65536,2,FALSE)</f>
        <v>#N/A</v>
      </c>
      <c r="D13" s="28"/>
      <c r="E13" s="28"/>
      <c r="F13" s="26"/>
      <c r="G13" s="26"/>
      <c r="H13" s="26"/>
      <c r="I13" s="26"/>
      <c r="J13" s="29" t="e">
        <f t="shared" si="0"/>
        <v>#DIV/0!</v>
      </c>
      <c r="K13" s="26"/>
      <c r="L13" s="39"/>
    </row>
    <row r="14" spans="1:14" ht="15" customHeight="1" x14ac:dyDescent="0.3">
      <c r="A14" s="31"/>
      <c r="B14" s="32"/>
      <c r="C14" s="31"/>
      <c r="D14" s="31"/>
      <c r="E14" s="31" t="s">
        <v>20</v>
      </c>
      <c r="F14" s="33">
        <f>SUM(F9:F13)</f>
        <v>6</v>
      </c>
      <c r="G14" s="33">
        <f>SUM(G9:G13)</f>
        <v>0</v>
      </c>
      <c r="H14" s="33">
        <f>SUM(H9:H13)</f>
        <v>120</v>
      </c>
      <c r="I14" s="33">
        <f>SUM(I9:I13)</f>
        <v>70</v>
      </c>
      <c r="J14" s="34">
        <f t="shared" si="0"/>
        <v>1.71</v>
      </c>
      <c r="K14" s="33">
        <f>MAX(K9:K13)</f>
        <v>8</v>
      </c>
      <c r="L14" s="35" t="s">
        <v>21</v>
      </c>
      <c r="M14" s="36"/>
    </row>
    <row r="15" spans="1:14" ht="8.25" customHeight="1" thickBot="1" x14ac:dyDescent="0.35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3"/>
    <row r="17" spans="1:14" x14ac:dyDescent="0.3">
      <c r="A17" s="18" t="s">
        <v>11</v>
      </c>
      <c r="B17" s="19" t="str">
        <f>VLOOKUP(L17,[1]LEDEN!A$1:D$65536,2,FALSE)</f>
        <v>FLORIN Marc</v>
      </c>
      <c r="C17" s="18"/>
      <c r="D17" s="18"/>
      <c r="E17" s="18"/>
      <c r="F17" s="18" t="s">
        <v>12</v>
      </c>
      <c r="G17" s="20" t="str">
        <f>VLOOKUP(L17,[1]LEDEN!A$1:D$65536,3,FALSE)</f>
        <v>RT</v>
      </c>
      <c r="H17" s="20" t="str">
        <f>VLOOKUP(L17,[1]LEDEN!A$1:E$65536,3,FALSE)</f>
        <v>RT</v>
      </c>
      <c r="I17" s="18"/>
      <c r="J17" s="18"/>
      <c r="K17" s="18"/>
      <c r="L17" s="21">
        <v>9075</v>
      </c>
    </row>
    <row r="18" spans="1:14" ht="6" customHeight="1" x14ac:dyDescent="0.3"/>
    <row r="19" spans="1:14" x14ac:dyDescent="0.3">
      <c r="F19" s="22" t="s">
        <v>13</v>
      </c>
      <c r="G19" s="23" t="s">
        <v>14</v>
      </c>
      <c r="H19" s="23" t="s">
        <v>15</v>
      </c>
      <c r="I19" s="24" t="s">
        <v>16</v>
      </c>
      <c r="J19" s="25" t="s">
        <v>17</v>
      </c>
      <c r="K19" s="23" t="s">
        <v>18</v>
      </c>
      <c r="L19" s="23" t="s">
        <v>19</v>
      </c>
    </row>
    <row r="20" spans="1:14" x14ac:dyDescent="0.3">
      <c r="B20" s="26">
        <v>1</v>
      </c>
      <c r="C20" s="27" t="str">
        <f>VLOOKUP(N20,[1]LEDEN!A$1:D$65536,2,FALSE)</f>
        <v>DENOULET Johan</v>
      </c>
      <c r="D20" s="28"/>
      <c r="E20" s="28"/>
      <c r="F20" s="26">
        <v>2</v>
      </c>
      <c r="G20" s="26"/>
      <c r="H20" s="26">
        <v>40</v>
      </c>
      <c r="I20" s="26">
        <v>14</v>
      </c>
      <c r="J20" s="29">
        <f t="shared" ref="J20:J25" si="1">ROUNDDOWN(H20/I20,2)</f>
        <v>2.85</v>
      </c>
      <c r="K20" s="26">
        <v>11</v>
      </c>
      <c r="L20" s="30"/>
      <c r="N20">
        <v>6730</v>
      </c>
    </row>
    <row r="21" spans="1:14" x14ac:dyDescent="0.3">
      <c r="B21" s="26">
        <v>2</v>
      </c>
      <c r="C21" s="27" t="str">
        <f>VLOOKUP(N21,[1]LEDEN!A$1:D$65536,2,FALSE)</f>
        <v>FLORIN Marc</v>
      </c>
      <c r="D21" s="28"/>
      <c r="E21" s="28"/>
      <c r="F21" s="26">
        <v>2</v>
      </c>
      <c r="G21" s="26"/>
      <c r="H21" s="26">
        <v>40</v>
      </c>
      <c r="I21" s="26">
        <v>16</v>
      </c>
      <c r="J21" s="29">
        <f t="shared" si="1"/>
        <v>2.5</v>
      </c>
      <c r="K21" s="26">
        <v>9</v>
      </c>
      <c r="L21" s="39">
        <v>2</v>
      </c>
      <c r="N21">
        <v>9075</v>
      </c>
    </row>
    <row r="22" spans="1:14" x14ac:dyDescent="0.3">
      <c r="B22" s="26">
        <v>3</v>
      </c>
      <c r="C22" s="27" t="str">
        <f>VLOOKUP(N22,[1]LEDEN!A$1:D$65536,2,FALSE)</f>
        <v>DENEUT Johan</v>
      </c>
      <c r="D22" s="28"/>
      <c r="E22" s="28"/>
      <c r="F22" s="26">
        <v>0</v>
      </c>
      <c r="G22" s="26"/>
      <c r="H22" s="26">
        <v>35</v>
      </c>
      <c r="I22" s="26">
        <v>23</v>
      </c>
      <c r="J22" s="29">
        <f t="shared" si="1"/>
        <v>1.52</v>
      </c>
      <c r="K22" s="26">
        <v>8</v>
      </c>
      <c r="L22" s="39"/>
      <c r="N22">
        <v>9143</v>
      </c>
    </row>
    <row r="23" spans="1:14" hidden="1" x14ac:dyDescent="0.3">
      <c r="B23" s="26"/>
      <c r="C23" s="27" t="e">
        <f>VLOOKUP(N23,[1]LEDEN!A$1:D$65536,2,FALSE)</f>
        <v>#N/A</v>
      </c>
      <c r="D23" s="28"/>
      <c r="E23" s="28"/>
      <c r="F23" s="26"/>
      <c r="G23" s="26"/>
      <c r="H23" s="26"/>
      <c r="I23" s="26"/>
      <c r="J23" s="29" t="e">
        <f t="shared" si="1"/>
        <v>#DIV/0!</v>
      </c>
      <c r="K23" s="26"/>
      <c r="L23" s="39"/>
    </row>
    <row r="24" spans="1:14" x14ac:dyDescent="0.3">
      <c r="B24" s="26">
        <v>4</v>
      </c>
      <c r="C24" s="27" t="e">
        <f>VLOOKUP(N24,[1]LEDEN!A$1:D$65536,2,FALSE)</f>
        <v>#N/A</v>
      </c>
      <c r="D24" s="28"/>
      <c r="E24" s="28"/>
      <c r="F24" s="26"/>
      <c r="G24" s="26"/>
      <c r="H24" s="26"/>
      <c r="I24" s="26"/>
      <c r="J24" s="29" t="e">
        <f t="shared" si="1"/>
        <v>#DIV/0!</v>
      </c>
      <c r="K24" s="26"/>
      <c r="L24" s="39"/>
    </row>
    <row r="25" spans="1:14" x14ac:dyDescent="0.3">
      <c r="A25" s="31"/>
      <c r="B25" s="32"/>
      <c r="C25" s="31"/>
      <c r="D25" s="31"/>
      <c r="E25" s="31" t="s">
        <v>20</v>
      </c>
      <c r="F25" s="33">
        <f>SUM(F20:F24)</f>
        <v>4</v>
      </c>
      <c r="G25" s="33">
        <f>SUM(G20:G24)</f>
        <v>0</v>
      </c>
      <c r="H25" s="33">
        <f>SUM(H20:H24)</f>
        <v>115</v>
      </c>
      <c r="I25" s="33">
        <f>SUM(I20:I24)</f>
        <v>53</v>
      </c>
      <c r="J25" s="34">
        <f t="shared" si="1"/>
        <v>2.16</v>
      </c>
      <c r="K25" s="33">
        <f>MAX(K20:K24)</f>
        <v>11</v>
      </c>
      <c r="L25" s="35" t="s">
        <v>22</v>
      </c>
    </row>
    <row r="26" spans="1:14" ht="7.5" customHeight="1" thickBot="1" x14ac:dyDescent="0.35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3"/>
    <row r="28" spans="1:14" x14ac:dyDescent="0.3">
      <c r="A28" s="18" t="s">
        <v>11</v>
      </c>
      <c r="B28" s="19" t="str">
        <f>VLOOKUP(L28,[1]LEDEN!A$1:D$65536,2,FALSE)</f>
        <v>DENOULET Johan</v>
      </c>
      <c r="C28" s="18"/>
      <c r="D28" s="18"/>
      <c r="E28" s="18"/>
      <c r="F28" s="18" t="s">
        <v>12</v>
      </c>
      <c r="G28" s="20" t="str">
        <f>VLOOKUP(L28,[1]LEDEN!A$1:D$65536,3,FALSE)</f>
        <v>KK</v>
      </c>
      <c r="H28" s="20" t="str">
        <f>VLOOKUP(L28,[1]LEDEN!A$1:E$65536,3,FALSE)</f>
        <v>KK</v>
      </c>
      <c r="I28" s="18"/>
      <c r="J28" s="18"/>
      <c r="K28" s="18"/>
      <c r="L28" s="21">
        <v>6730</v>
      </c>
    </row>
    <row r="29" spans="1:14" ht="7.5" customHeight="1" x14ac:dyDescent="0.3"/>
    <row r="30" spans="1:14" x14ac:dyDescent="0.3">
      <c r="F30" s="22" t="s">
        <v>13</v>
      </c>
      <c r="G30" s="23" t="s">
        <v>14</v>
      </c>
      <c r="H30" s="23" t="s">
        <v>15</v>
      </c>
      <c r="I30" s="24" t="s">
        <v>16</v>
      </c>
      <c r="J30" s="25" t="s">
        <v>17</v>
      </c>
      <c r="K30" s="23" t="s">
        <v>18</v>
      </c>
      <c r="L30" s="23" t="s">
        <v>19</v>
      </c>
    </row>
    <row r="31" spans="1:14" x14ac:dyDescent="0.3">
      <c r="B31" s="26">
        <v>1</v>
      </c>
      <c r="C31" s="27" t="str">
        <f>VLOOKUP(N31,[1]LEDEN!A$1:D$65536,2,FALSE)</f>
        <v>FLORIN Marc</v>
      </c>
      <c r="D31" s="28"/>
      <c r="E31" s="28"/>
      <c r="F31" s="26">
        <v>0</v>
      </c>
      <c r="G31" s="26"/>
      <c r="H31" s="26">
        <v>22</v>
      </c>
      <c r="I31" s="26">
        <v>14</v>
      </c>
      <c r="J31" s="29">
        <f t="shared" ref="J31:J36" si="2">ROUNDDOWN(H31/I31,2)</f>
        <v>1.57</v>
      </c>
      <c r="K31" s="26">
        <v>7</v>
      </c>
      <c r="L31" s="30"/>
      <c r="N31">
        <v>9075</v>
      </c>
    </row>
    <row r="32" spans="1:14" x14ac:dyDescent="0.3">
      <c r="B32" s="26">
        <v>2</v>
      </c>
      <c r="C32" s="27" t="str">
        <f>VLOOKUP(N32,[1]LEDEN!A$1:D$65536,2,FALSE)</f>
        <v>DENEUT Johan</v>
      </c>
      <c r="D32" s="28"/>
      <c r="E32" s="28"/>
      <c r="F32" s="26">
        <v>0</v>
      </c>
      <c r="G32" s="26"/>
      <c r="H32" s="26">
        <v>24</v>
      </c>
      <c r="I32" s="26">
        <v>15</v>
      </c>
      <c r="J32" s="29">
        <f t="shared" si="2"/>
        <v>1.6</v>
      </c>
      <c r="K32" s="26">
        <v>5</v>
      </c>
      <c r="L32" s="39">
        <v>3</v>
      </c>
      <c r="N32">
        <v>9143</v>
      </c>
    </row>
    <row r="33" spans="1:14" hidden="1" x14ac:dyDescent="0.3">
      <c r="B33" s="26">
        <v>3</v>
      </c>
      <c r="C33" s="27" t="str">
        <f>VLOOKUP(N33,[1]LEDEN!A$1:D$65536,2,FALSE)</f>
        <v>HIMPE Jean</v>
      </c>
      <c r="D33" s="28"/>
      <c r="E33" s="28"/>
      <c r="F33" s="26">
        <v>1</v>
      </c>
      <c r="G33" s="26"/>
      <c r="H33" s="26">
        <v>40</v>
      </c>
      <c r="I33" s="26">
        <v>18</v>
      </c>
      <c r="J33" s="29">
        <f t="shared" si="2"/>
        <v>2.2200000000000002</v>
      </c>
      <c r="K33" s="26">
        <v>6</v>
      </c>
      <c r="L33" s="39"/>
      <c r="N33">
        <v>9079</v>
      </c>
    </row>
    <row r="34" spans="1:14" x14ac:dyDescent="0.3">
      <c r="B34" s="26">
        <v>3</v>
      </c>
      <c r="C34" s="27" t="str">
        <f>VLOOKUP(N34,[1]LEDEN!A$1:D$65536,2,FALSE)</f>
        <v>HIMPE Jean</v>
      </c>
      <c r="D34" s="28"/>
      <c r="E34" s="28"/>
      <c r="F34" s="26">
        <v>1</v>
      </c>
      <c r="G34" s="26"/>
      <c r="H34" s="26">
        <v>40</v>
      </c>
      <c r="I34" s="26">
        <v>18</v>
      </c>
      <c r="J34" s="29">
        <f t="shared" si="2"/>
        <v>2.2200000000000002</v>
      </c>
      <c r="K34" s="26">
        <v>12</v>
      </c>
      <c r="L34" s="39"/>
      <c r="N34">
        <v>9079</v>
      </c>
    </row>
    <row r="35" spans="1:14" x14ac:dyDescent="0.3">
      <c r="B35" s="26">
        <v>4</v>
      </c>
      <c r="C35" s="27" t="e">
        <f>VLOOKUP(N35,[1]LEDEN!A$1:D$65536,2,FALSE)</f>
        <v>#N/A</v>
      </c>
      <c r="D35" s="28"/>
      <c r="E35" s="28"/>
      <c r="F35" s="26"/>
      <c r="G35" s="26"/>
      <c r="H35" s="26"/>
      <c r="I35" s="26"/>
      <c r="J35" s="29" t="e">
        <f t="shared" si="2"/>
        <v>#DIV/0!</v>
      </c>
      <c r="K35" s="26"/>
      <c r="L35" s="39"/>
    </row>
    <row r="36" spans="1:14" x14ac:dyDescent="0.3">
      <c r="A36" s="31"/>
      <c r="B36" s="32"/>
      <c r="C36" s="31"/>
      <c r="D36" s="31"/>
      <c r="E36" s="31" t="s">
        <v>20</v>
      </c>
      <c r="F36" s="33">
        <f>SUM(F31:F35)</f>
        <v>2</v>
      </c>
      <c r="G36" s="33">
        <f>SUM(G31:G35)</f>
        <v>0</v>
      </c>
      <c r="H36" s="33">
        <f>SUM(H31:H35)</f>
        <v>126</v>
      </c>
      <c r="I36" s="33">
        <f>SUM(I31:I35)</f>
        <v>65</v>
      </c>
      <c r="J36" s="34">
        <f t="shared" si="2"/>
        <v>1.93</v>
      </c>
      <c r="K36" s="33">
        <f>MAX(K31:K35)</f>
        <v>12</v>
      </c>
      <c r="L36" s="35" t="s">
        <v>21</v>
      </c>
    </row>
    <row r="37" spans="1:14" ht="6.75" customHeight="1" thickBot="1" x14ac:dyDescent="0.3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3"/>
    <row r="39" spans="1:14" ht="13.5" customHeight="1" x14ac:dyDescent="0.3">
      <c r="A39" s="18" t="s">
        <v>11</v>
      </c>
      <c r="B39" s="19" t="str">
        <f>VLOOKUP(L39,[1]LEDEN!A$1:D$65536,2,FALSE)</f>
        <v>HIMPE Jean</v>
      </c>
      <c r="C39" s="18"/>
      <c r="D39" s="18"/>
      <c r="E39" s="18"/>
      <c r="F39" s="18" t="s">
        <v>12</v>
      </c>
      <c r="G39" s="20" t="str">
        <f>VLOOKUP(L39,[1]LEDEN!A$1:D$65536,3,FALSE)</f>
        <v>K.GHOK</v>
      </c>
      <c r="H39" s="20" t="str">
        <f>VLOOKUP(L39,[1]LEDEN!A$1:E$65536,3,FALSE)</f>
        <v>K.GHOK</v>
      </c>
      <c r="I39" s="18"/>
      <c r="J39" s="18"/>
      <c r="K39" s="18"/>
      <c r="L39" s="21">
        <v>9079</v>
      </c>
    </row>
    <row r="41" spans="1:14" x14ac:dyDescent="0.3">
      <c r="F41" s="22" t="s">
        <v>13</v>
      </c>
      <c r="G41" s="23" t="s">
        <v>14</v>
      </c>
      <c r="H41" s="23" t="s">
        <v>15</v>
      </c>
      <c r="I41" s="24" t="s">
        <v>16</v>
      </c>
      <c r="J41" s="25" t="s">
        <v>17</v>
      </c>
      <c r="K41" s="23" t="s">
        <v>18</v>
      </c>
      <c r="L41" s="23" t="s">
        <v>19</v>
      </c>
    </row>
    <row r="42" spans="1:14" x14ac:dyDescent="0.3">
      <c r="B42" s="26">
        <v>1</v>
      </c>
      <c r="C42" s="27" t="str">
        <f>VLOOKUP(N42,[1]LEDEN!A$1:D$65536,2,FALSE)</f>
        <v>DENEUT Johan</v>
      </c>
      <c r="D42" s="28"/>
      <c r="E42" s="28"/>
      <c r="F42" s="26">
        <v>0</v>
      </c>
      <c r="G42" s="26"/>
      <c r="H42" s="26">
        <v>37</v>
      </c>
      <c r="I42" s="26">
        <v>32</v>
      </c>
      <c r="J42" s="29">
        <f t="shared" ref="J42:J47" si="3">ROUNDDOWN(H42/I42,2)</f>
        <v>1.1499999999999999</v>
      </c>
      <c r="K42" s="26">
        <v>7</v>
      </c>
      <c r="L42" s="30"/>
      <c r="N42">
        <v>9143</v>
      </c>
    </row>
    <row r="43" spans="1:14" x14ac:dyDescent="0.3">
      <c r="B43" s="26">
        <v>2</v>
      </c>
      <c r="C43" s="27" t="str">
        <f>VLOOKUP(N43,[1]LEDEN!A$1:D$65536,2,FALSE)</f>
        <v>FLORIN Marc</v>
      </c>
      <c r="D43" s="28"/>
      <c r="E43" s="28"/>
      <c r="F43" s="26">
        <v>0</v>
      </c>
      <c r="G43" s="26"/>
      <c r="H43" s="26">
        <v>39</v>
      </c>
      <c r="I43" s="26">
        <v>16</v>
      </c>
      <c r="J43" s="29">
        <f t="shared" si="3"/>
        <v>2.4300000000000002</v>
      </c>
      <c r="K43" s="26">
        <v>9</v>
      </c>
      <c r="L43" s="39">
        <v>4</v>
      </c>
      <c r="N43">
        <v>9075</v>
      </c>
    </row>
    <row r="44" spans="1:14" x14ac:dyDescent="0.3">
      <c r="B44" s="26">
        <v>3</v>
      </c>
      <c r="C44" s="27" t="str">
        <f>VLOOKUP(N44,[1]LEDEN!A$1:D$65536,2,FALSE)</f>
        <v>DENOULET Johan</v>
      </c>
      <c r="D44" s="28"/>
      <c r="E44" s="28"/>
      <c r="F44" s="26">
        <v>1</v>
      </c>
      <c r="G44" s="26"/>
      <c r="H44" s="26">
        <v>40</v>
      </c>
      <c r="I44" s="26">
        <v>18</v>
      </c>
      <c r="J44" s="29">
        <f t="shared" si="3"/>
        <v>2.2200000000000002</v>
      </c>
      <c r="K44" s="26">
        <v>12</v>
      </c>
      <c r="L44" s="39"/>
      <c r="N44">
        <v>6730</v>
      </c>
    </row>
    <row r="45" spans="1:14" x14ac:dyDescent="0.3">
      <c r="B45" s="26">
        <v>4</v>
      </c>
      <c r="C45" s="27" t="e">
        <f>VLOOKUP(N45,[1]LEDEN!A$1:D$65536,2,FALSE)</f>
        <v>#N/A</v>
      </c>
      <c r="D45" s="28"/>
      <c r="E45" s="28"/>
      <c r="F45" s="26"/>
      <c r="G45" s="26"/>
      <c r="H45" s="26"/>
      <c r="I45" s="26"/>
      <c r="J45" s="29" t="e">
        <f t="shared" si="3"/>
        <v>#DIV/0!</v>
      </c>
      <c r="K45" s="26"/>
      <c r="L45" s="39"/>
    </row>
    <row r="46" spans="1:14" hidden="1" x14ac:dyDescent="0.3">
      <c r="B46" s="26">
        <v>5</v>
      </c>
      <c r="C46" s="27" t="e">
        <f>VLOOKUP(N46,[1]LEDEN!A$1:D$65536,2,FALSE)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39"/>
    </row>
    <row r="47" spans="1:14" x14ac:dyDescent="0.3">
      <c r="A47" s="31"/>
      <c r="B47" s="32"/>
      <c r="C47" s="31"/>
      <c r="D47" s="31"/>
      <c r="E47" s="31" t="s">
        <v>20</v>
      </c>
      <c r="F47" s="33">
        <f>SUM(F42:F46)</f>
        <v>1</v>
      </c>
      <c r="G47" s="33">
        <f>SUM(G42:G46)</f>
        <v>0</v>
      </c>
      <c r="H47" s="33">
        <f>SUM(H42:H46)</f>
        <v>116</v>
      </c>
      <c r="I47" s="33">
        <f>SUM(I42:I46)</f>
        <v>66</v>
      </c>
      <c r="J47" s="34">
        <f t="shared" si="3"/>
        <v>1.75</v>
      </c>
      <c r="K47" s="33">
        <f>MAX(K42:K46)</f>
        <v>12</v>
      </c>
      <c r="L47" s="35" t="s">
        <v>21</v>
      </c>
    </row>
    <row r="48" spans="1:14" ht="4.5" customHeight="1" thickBot="1" x14ac:dyDescent="0.3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2017-12-23T17:55:50Z</dcterms:created>
  <dcterms:modified xsi:type="dcterms:W3CDTF">2017-12-23T18:02:33Z</dcterms:modified>
</cp:coreProperties>
</file>