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bookViews>
    <workbookView xWindow="0" yWindow="0" windowWidth="23040" windowHeight="9048" xr2:uid="{8D1B929C-877D-4135-A0DC-A95F65E778D9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I43" i="1"/>
  <c r="G43" i="1"/>
  <c r="F43" i="1"/>
  <c r="H42" i="1"/>
  <c r="H43" i="1" s="1"/>
  <c r="J43" i="1" s="1"/>
  <c r="C42" i="1"/>
  <c r="J41" i="1"/>
  <c r="C41" i="1"/>
  <c r="J40" i="1"/>
  <c r="C40" i="1"/>
  <c r="J39" i="1"/>
  <c r="C39" i="1"/>
  <c r="G36" i="1"/>
  <c r="B36" i="1"/>
  <c r="K33" i="1"/>
  <c r="I33" i="1"/>
  <c r="G33" i="1"/>
  <c r="F33" i="1"/>
  <c r="H32" i="1"/>
  <c r="J32" i="1" s="1"/>
  <c r="C32" i="1"/>
  <c r="J31" i="1"/>
  <c r="C31" i="1"/>
  <c r="J30" i="1"/>
  <c r="C30" i="1"/>
  <c r="J29" i="1"/>
  <c r="C29" i="1"/>
  <c r="G26" i="1"/>
  <c r="B26" i="1"/>
  <c r="K23" i="1"/>
  <c r="I23" i="1"/>
  <c r="G23" i="1"/>
  <c r="F23" i="1"/>
  <c r="H22" i="1"/>
  <c r="H23" i="1" s="1"/>
  <c r="J23" i="1" s="1"/>
  <c r="C22" i="1"/>
  <c r="J21" i="1"/>
  <c r="C21" i="1"/>
  <c r="J20" i="1"/>
  <c r="C20" i="1"/>
  <c r="J19" i="1"/>
  <c r="C19" i="1"/>
  <c r="G16" i="1"/>
  <c r="B16" i="1"/>
  <c r="K13" i="1"/>
  <c r="I13" i="1"/>
  <c r="G13" i="1"/>
  <c r="F13" i="1"/>
  <c r="H12" i="1"/>
  <c r="J12" i="1" s="1"/>
  <c r="C12" i="1"/>
  <c r="J11" i="1"/>
  <c r="C11" i="1"/>
  <c r="J10" i="1"/>
  <c r="C10" i="1"/>
  <c r="J9" i="1"/>
  <c r="C9" i="1"/>
  <c r="G6" i="1"/>
  <c r="B6" i="1"/>
  <c r="J22" i="1" l="1"/>
  <c r="J42" i="1"/>
  <c r="H33" i="1"/>
  <c r="J33" i="1" s="1"/>
  <c r="H13" i="1"/>
  <c r="J13" i="1" s="1"/>
</calcChain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<sst xmlns="http://schemas.openxmlformats.org/spreadsheetml/2006/main" count="51" uniqueCount="22">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</sst>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472439</xdr:colOff>
      <xdr:row>46</xdr:row>
      <xdr:rowOff>0</xdr:rowOff>
    </xdr:from>
    <xdr:to>
      <xdr:col>11</xdr:col>
      <xdr:colOff>484400</xdr:colOff>
      <xdr:row>50</xdr:row>
      <xdr:rowOff>114300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978522B8-48A8-439E-93E8-BED8AFC6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" y="7048500"/>
          <a:ext cx="5696481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bandstot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</row>
        <row r="742">
          <cell r="A742">
            <v>717</v>
          </cell>
          <cell r="D742">
            <v>584</v>
          </cell>
        </row>
        <row r="744">
          <cell r="A744" t="str">
            <v>Clubs</v>
          </cell>
          <cell r="B744">
            <v>34</v>
          </cell>
          <cell r="D744" t="str">
            <v xml:space="preserve">Senior 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C9EF-1258-47BF-8626-3BA179483509}">
  <dimension ref="A1:N45"/>
  <sheetViews>
    <sheetView tabSelected="1" workbookViewId="0"/>
  </sheetViews>
  <sheetFormatPr defaultRowHeight="14.4" x14ac:dyDescent="0.3"/>
  <cols>
    <col min="1" max="1" width="9.5546875" customWidth="1"/>
    <col min="2" max="2" width="3.109375" style="21" customWidth="1"/>
    <col min="3" max="3" width="6.6640625" customWidth="1"/>
    <col min="4" max="4" width="15" customWidth="1"/>
    <col min="6" max="6" width="4.5546875" customWidth="1"/>
    <col min="7" max="7" width="5" customWidth="1"/>
    <col min="8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3">
      <c r="A3" s="6" t="s">
        <v>6</v>
      </c>
      <c r="B3" s="7"/>
      <c r="C3" s="11">
        <v>43091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3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3"/>
    <row r="6" spans="1:14" x14ac:dyDescent="0.3">
      <c r="A6" s="22" t="s">
        <v>11</v>
      </c>
      <c r="B6" s="23" t="str">
        <f>VLOOKUP(L6,[1]LEDEN!A$1:D$65536,2,FALSE)</f>
        <v xml:space="preserve">ROELAND Juliaan </v>
      </c>
      <c r="C6" s="22"/>
      <c r="D6" s="22"/>
      <c r="E6" s="22"/>
      <c r="F6" s="22" t="s">
        <v>12</v>
      </c>
      <c r="G6" s="24" t="str">
        <f>VLOOKUP(L6,[1]LEDEN!A$1:D$65536,3,FALSE)</f>
        <v>K.GHOK</v>
      </c>
      <c r="H6" s="24"/>
      <c r="I6" s="22"/>
      <c r="J6" s="22"/>
      <c r="K6" s="22"/>
      <c r="L6" s="25">
        <v>9531</v>
      </c>
    </row>
    <row r="7" spans="1:14" ht="6" customHeight="1" x14ac:dyDescent="0.3"/>
    <row r="8" spans="1:14" x14ac:dyDescent="0.3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3">
      <c r="B9" s="30">
        <v>1</v>
      </c>
      <c r="C9" s="31" t="str">
        <f>VLOOKUP(N9,[1]LEDEN!A$1:B$65536,2,FALSE)</f>
        <v>LATRUWE Nicolas</v>
      </c>
      <c r="D9" s="32"/>
      <c r="E9" s="32"/>
      <c r="F9" s="30">
        <v>2</v>
      </c>
      <c r="G9" s="30"/>
      <c r="H9" s="30">
        <v>20</v>
      </c>
      <c r="I9" s="30">
        <v>13</v>
      </c>
      <c r="J9" s="33">
        <f>ROUNDDOWN(H9/I9,2)</f>
        <v>1.53</v>
      </c>
      <c r="K9" s="30">
        <v>6</v>
      </c>
      <c r="L9" s="34"/>
      <c r="N9">
        <v>9433</v>
      </c>
    </row>
    <row r="10" spans="1:14" ht="15" customHeight="1" x14ac:dyDescent="0.3">
      <c r="B10" s="30">
        <v>2</v>
      </c>
      <c r="C10" s="31" t="str">
        <f>VLOOKUP(N10,[1]LEDEN!A$1:B$65536,2,FALSE)</f>
        <v>BOSSAERT Dirk</v>
      </c>
      <c r="D10" s="32"/>
      <c r="E10" s="32"/>
      <c r="F10" s="30">
        <v>2</v>
      </c>
      <c r="G10" s="30"/>
      <c r="H10" s="30">
        <v>20</v>
      </c>
      <c r="I10" s="30">
        <v>16</v>
      </c>
      <c r="J10" s="33">
        <f>ROUNDDOWN(H10/I10,2)</f>
        <v>1.25</v>
      </c>
      <c r="K10" s="30">
        <v>4</v>
      </c>
      <c r="L10" s="35">
        <v>1</v>
      </c>
      <c r="N10">
        <v>7689</v>
      </c>
    </row>
    <row r="11" spans="1:14" ht="15" customHeight="1" x14ac:dyDescent="0.3">
      <c r="B11" s="30">
        <v>3</v>
      </c>
      <c r="C11" s="31" t="str">
        <f>VLOOKUP(N11,[1]LEDEN!A$1:B$65536,2,FALSE)</f>
        <v>HIMPE Jérémy</v>
      </c>
      <c r="D11" s="32"/>
      <c r="E11" s="32"/>
      <c r="F11" s="30">
        <v>0</v>
      </c>
      <c r="G11" s="30"/>
      <c r="H11" s="30">
        <v>11</v>
      </c>
      <c r="I11" s="30">
        <v>11</v>
      </c>
      <c r="J11" s="33">
        <f>ROUNDDOWN(H11/I11,2)</f>
        <v>1</v>
      </c>
      <c r="K11" s="30">
        <v>4</v>
      </c>
      <c r="L11" s="35"/>
      <c r="N11">
        <v>9502</v>
      </c>
    </row>
    <row r="12" spans="1:14" ht="15" customHeight="1" x14ac:dyDescent="0.3">
      <c r="B12" s="30">
        <v>4</v>
      </c>
      <c r="C12" s="31" t="e">
        <f>VLOOKUP(N12,[1]LEDEN!A$1:B$65536,2,FALSE)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>ROUNDDOWN(H12/I12,2)</f>
        <v>#DIV/0!</v>
      </c>
      <c r="K12" s="30"/>
      <c r="L12" s="35"/>
    </row>
    <row r="13" spans="1:14" ht="15" customHeight="1" x14ac:dyDescent="0.3">
      <c r="A13" s="36"/>
      <c r="B13" s="37"/>
      <c r="C13" s="36"/>
      <c r="D13" s="36"/>
      <c r="E13" s="36" t="s">
        <v>19</v>
      </c>
      <c r="F13" s="38">
        <f>SUM(F9:F12)</f>
        <v>4</v>
      </c>
      <c r="G13" s="38">
        <f>SUM(G9:G12)</f>
        <v>0</v>
      </c>
      <c r="H13" s="38">
        <f>SUM(H9:H12)</f>
        <v>51</v>
      </c>
      <c r="I13" s="38">
        <f>SUM(I9:I12)</f>
        <v>40</v>
      </c>
      <c r="J13" s="39">
        <f>ROUNDDOWN(H13/I13,2)</f>
        <v>1.27</v>
      </c>
      <c r="K13" s="38">
        <f>MAX(K9:K12)</f>
        <v>6</v>
      </c>
      <c r="L13" s="40" t="s">
        <v>20</v>
      </c>
      <c r="M13" s="41"/>
    </row>
    <row r="14" spans="1:14" ht="8.25" customHeight="1" thickBot="1" x14ac:dyDescent="0.35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4" ht="7.5" customHeight="1" x14ac:dyDescent="0.3"/>
    <row r="16" spans="1:14" x14ac:dyDescent="0.3">
      <c r="A16" s="22" t="s">
        <v>11</v>
      </c>
      <c r="B16" s="23" t="str">
        <f>VLOOKUP(L16,[1]LEDEN!A$1:D$65536,2,FALSE)</f>
        <v>LATRUWE Nicolas</v>
      </c>
      <c r="C16" s="22"/>
      <c r="D16" s="22"/>
      <c r="E16" s="22"/>
      <c r="F16" s="22" t="s">
        <v>12</v>
      </c>
      <c r="G16" s="24" t="str">
        <f>VLOOKUP(L16,[1]LEDEN!A$1:D$65536,3,FALSE)</f>
        <v>K.GHOK</v>
      </c>
      <c r="H16" s="24"/>
      <c r="I16" s="22"/>
      <c r="J16" s="22"/>
      <c r="K16" s="22"/>
      <c r="L16" s="25">
        <v>9433</v>
      </c>
    </row>
    <row r="17" spans="1:14" ht="6" customHeight="1" x14ac:dyDescent="0.3"/>
    <row r="18" spans="1:14" x14ac:dyDescent="0.3">
      <c r="F18" s="26" t="s">
        <v>13</v>
      </c>
      <c r="G18" s="27" t="s">
        <v>14</v>
      </c>
      <c r="H18" s="27">
        <v>2.2999999999999998</v>
      </c>
      <c r="I18" s="28" t="s">
        <v>15</v>
      </c>
      <c r="J18" s="29" t="s">
        <v>16</v>
      </c>
      <c r="K18" s="27" t="s">
        <v>17</v>
      </c>
      <c r="L18" s="27" t="s">
        <v>18</v>
      </c>
    </row>
    <row r="19" spans="1:14" x14ac:dyDescent="0.3">
      <c r="B19" s="30">
        <v>1</v>
      </c>
      <c r="C19" s="31" t="str">
        <f>VLOOKUP(N19,[1]LEDEN!A$1:B$65536,2,FALSE)</f>
        <v xml:space="preserve">ROELAND Juliaan </v>
      </c>
      <c r="D19" s="32"/>
      <c r="E19" s="32"/>
      <c r="F19" s="30">
        <v>0</v>
      </c>
      <c r="G19" s="30"/>
      <c r="H19" s="30">
        <v>13</v>
      </c>
      <c r="I19" s="30">
        <v>13</v>
      </c>
      <c r="J19" s="33">
        <f>ROUNDDOWN(H19/I19,2)</f>
        <v>1</v>
      </c>
      <c r="K19" s="30">
        <v>6</v>
      </c>
      <c r="L19" s="34"/>
      <c r="N19">
        <v>9531</v>
      </c>
    </row>
    <row r="20" spans="1:14" x14ac:dyDescent="0.3">
      <c r="B20" s="30">
        <v>2</v>
      </c>
      <c r="C20" s="31" t="str">
        <f>VLOOKUP(N20,[1]LEDEN!A$1:B$65536,2,FALSE)</f>
        <v>HIMPE Jérémy</v>
      </c>
      <c r="D20" s="32"/>
      <c r="E20" s="32"/>
      <c r="F20" s="30">
        <v>2</v>
      </c>
      <c r="G20" s="30"/>
      <c r="H20" s="30">
        <v>20</v>
      </c>
      <c r="I20" s="30">
        <v>22</v>
      </c>
      <c r="J20" s="33">
        <f>ROUNDDOWN(H20/I20,2)</f>
        <v>0.9</v>
      </c>
      <c r="K20" s="30">
        <v>4</v>
      </c>
      <c r="L20" s="35">
        <v>2</v>
      </c>
      <c r="N20">
        <v>9502</v>
      </c>
    </row>
    <row r="21" spans="1:14" x14ac:dyDescent="0.3">
      <c r="B21" s="30">
        <v>3</v>
      </c>
      <c r="C21" s="31" t="str">
        <f>VLOOKUP(N21,[1]LEDEN!A$1:B$65536,2,FALSE)</f>
        <v>BOSSAERT Dirk</v>
      </c>
      <c r="D21" s="32"/>
      <c r="E21" s="32"/>
      <c r="F21" s="30">
        <v>2</v>
      </c>
      <c r="G21" s="30"/>
      <c r="H21" s="30">
        <v>20</v>
      </c>
      <c r="I21" s="30">
        <v>16</v>
      </c>
      <c r="J21" s="33">
        <f>ROUNDDOWN(H21/I21,2)</f>
        <v>1.25</v>
      </c>
      <c r="K21" s="30">
        <v>5</v>
      </c>
      <c r="L21" s="35"/>
      <c r="N21">
        <v>7689</v>
      </c>
    </row>
    <row r="22" spans="1:14" x14ac:dyDescent="0.3">
      <c r="B22" s="30">
        <v>4</v>
      </c>
      <c r="C22" s="31" t="e">
        <f>VLOOKUP(N22,[1]LEDEN!A$1:B$65536,2,FALSE)</f>
        <v>#N/A</v>
      </c>
      <c r="D22" s="32"/>
      <c r="E22" s="32"/>
      <c r="F22" s="30"/>
      <c r="G22" s="30"/>
      <c r="H22" s="30">
        <f>G22/8*7</f>
        <v>0</v>
      </c>
      <c r="I22" s="30"/>
      <c r="J22" s="33" t="e">
        <f>ROUNDDOWN(H22/I22,2)</f>
        <v>#DIV/0!</v>
      </c>
      <c r="K22" s="30"/>
      <c r="L22" s="35"/>
    </row>
    <row r="23" spans="1:14" x14ac:dyDescent="0.3">
      <c r="A23" s="36"/>
      <c r="B23" s="37"/>
      <c r="C23" s="36"/>
      <c r="D23" s="36"/>
      <c r="E23" s="36" t="s">
        <v>19</v>
      </c>
      <c r="F23" s="38">
        <f>SUM(F19:F22)</f>
        <v>4</v>
      </c>
      <c r="G23" s="38">
        <f>SUM(G19:G22)</f>
        <v>0</v>
      </c>
      <c r="H23" s="38">
        <f>SUM(H19:H22)</f>
        <v>53</v>
      </c>
      <c r="I23" s="38">
        <f>SUM(I19:I22)</f>
        <v>51</v>
      </c>
      <c r="J23" s="39">
        <f>ROUNDDOWN(H23/I23,2)</f>
        <v>1.03</v>
      </c>
      <c r="K23" s="38">
        <f>MAX(K19:K22)</f>
        <v>6</v>
      </c>
      <c r="L23" s="40" t="s">
        <v>20</v>
      </c>
    </row>
    <row r="24" spans="1:14" ht="7.5" customHeight="1" thickBot="1" x14ac:dyDescent="0.35">
      <c r="A24" s="42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4" ht="3.75" customHeight="1" x14ac:dyDescent="0.3"/>
    <row r="26" spans="1:14" x14ac:dyDescent="0.3">
      <c r="A26" s="22" t="s">
        <v>11</v>
      </c>
      <c r="B26" s="23" t="str">
        <f>VLOOKUP(L26,[1]LEDEN!A$1:D$65536,2,FALSE)</f>
        <v>HIMPE Jérémy</v>
      </c>
      <c r="C26" s="22"/>
      <c r="D26" s="22"/>
      <c r="E26" s="22"/>
      <c r="F26" s="22" t="s">
        <v>12</v>
      </c>
      <c r="G26" s="24" t="str">
        <f>VLOOKUP(L26,[1]LEDEN!A$1:D$65536,3,FALSE)</f>
        <v>K.GHOK</v>
      </c>
      <c r="H26" s="24"/>
      <c r="I26" s="22"/>
      <c r="J26" s="22"/>
      <c r="K26" s="22"/>
      <c r="L26" s="25">
        <v>9502</v>
      </c>
    </row>
    <row r="27" spans="1:14" ht="7.5" customHeight="1" x14ac:dyDescent="0.3"/>
    <row r="28" spans="1:14" x14ac:dyDescent="0.3">
      <c r="F28" s="26" t="s">
        <v>13</v>
      </c>
      <c r="G28" s="27" t="s">
        <v>14</v>
      </c>
      <c r="H28" s="27">
        <v>2.2999999999999998</v>
      </c>
      <c r="I28" s="28" t="s">
        <v>15</v>
      </c>
      <c r="J28" s="29" t="s">
        <v>16</v>
      </c>
      <c r="K28" s="27" t="s">
        <v>17</v>
      </c>
      <c r="L28" s="27" t="s">
        <v>18</v>
      </c>
    </row>
    <row r="29" spans="1:14" x14ac:dyDescent="0.3">
      <c r="B29" s="30">
        <v>1</v>
      </c>
      <c r="C29" s="31" t="str">
        <f>VLOOKUP(N29,[1]LEDEN!A$1:B$65536,2,FALSE)</f>
        <v>BOSSAERT Dirk</v>
      </c>
      <c r="D29" s="32"/>
      <c r="E29" s="32"/>
      <c r="F29" s="30">
        <v>2</v>
      </c>
      <c r="G29" s="30"/>
      <c r="H29" s="30">
        <v>20</v>
      </c>
      <c r="I29" s="30">
        <v>23</v>
      </c>
      <c r="J29" s="33">
        <f>ROUNDDOWN(H29/I29,2)</f>
        <v>0.86</v>
      </c>
      <c r="K29" s="30">
        <v>4</v>
      </c>
      <c r="L29" s="34"/>
      <c r="N29">
        <v>7689</v>
      </c>
    </row>
    <row r="30" spans="1:14" x14ac:dyDescent="0.3">
      <c r="B30" s="30">
        <v>2</v>
      </c>
      <c r="C30" s="31" t="str">
        <f>VLOOKUP(N30,[1]LEDEN!A$1:B$65536,2,FALSE)</f>
        <v>LATRUWE Nicolas</v>
      </c>
      <c r="D30" s="32"/>
      <c r="E30" s="32"/>
      <c r="F30" s="30">
        <v>0</v>
      </c>
      <c r="G30" s="30"/>
      <c r="H30" s="30">
        <v>14</v>
      </c>
      <c r="I30" s="30">
        <v>22</v>
      </c>
      <c r="J30" s="33">
        <f>ROUNDDOWN(H30/I30,2)</f>
        <v>0.63</v>
      </c>
      <c r="K30" s="30">
        <v>3</v>
      </c>
      <c r="L30" s="35">
        <v>3</v>
      </c>
      <c r="N30">
        <v>9433</v>
      </c>
    </row>
    <row r="31" spans="1:14" x14ac:dyDescent="0.3">
      <c r="B31" s="30">
        <v>3</v>
      </c>
      <c r="C31" s="31" t="str">
        <f>VLOOKUP(N31,[1]LEDEN!A$1:B$65536,2,FALSE)</f>
        <v xml:space="preserve">ROELAND Juliaan </v>
      </c>
      <c r="D31" s="32"/>
      <c r="E31" s="32"/>
      <c r="F31" s="30">
        <v>2</v>
      </c>
      <c r="G31" s="30"/>
      <c r="H31" s="30">
        <v>20</v>
      </c>
      <c r="I31" s="30">
        <v>11</v>
      </c>
      <c r="J31" s="33">
        <f>ROUNDDOWN(H31/I31,2)</f>
        <v>1.81</v>
      </c>
      <c r="K31" s="30">
        <v>4</v>
      </c>
      <c r="L31" s="35"/>
      <c r="N31">
        <v>9531</v>
      </c>
    </row>
    <row r="32" spans="1:14" x14ac:dyDescent="0.3">
      <c r="B32" s="30">
        <v>4</v>
      </c>
      <c r="C32" s="31" t="e">
        <f>VLOOKUP(N32,[1]LEDEN!A$1:B$65536,2,FALSE)</f>
        <v>#N/A</v>
      </c>
      <c r="D32" s="32"/>
      <c r="E32" s="32"/>
      <c r="F32" s="30"/>
      <c r="G32" s="30"/>
      <c r="H32" s="30">
        <f>G32/8*7</f>
        <v>0</v>
      </c>
      <c r="I32" s="30"/>
      <c r="J32" s="33" t="e">
        <f>ROUNDDOWN(H32/I32,2)</f>
        <v>#DIV/0!</v>
      </c>
      <c r="K32" s="30"/>
      <c r="L32" s="35"/>
    </row>
    <row r="33" spans="1:14" x14ac:dyDescent="0.3">
      <c r="A33" s="36"/>
      <c r="B33" s="37"/>
      <c r="C33" s="36"/>
      <c r="D33" s="36"/>
      <c r="E33" s="36" t="s">
        <v>19</v>
      </c>
      <c r="F33" s="38">
        <f>SUM(F29:F32)</f>
        <v>4</v>
      </c>
      <c r="G33" s="38">
        <f>SUM(G29:G32)</f>
        <v>0</v>
      </c>
      <c r="H33" s="38">
        <f>SUM(H29:H32)</f>
        <v>54</v>
      </c>
      <c r="I33" s="38">
        <f>SUM(I29:I32)</f>
        <v>56</v>
      </c>
      <c r="J33" s="39">
        <f>ROUNDDOWN(H33/I33,2)</f>
        <v>0.96</v>
      </c>
      <c r="K33" s="38">
        <f>MAX(K29:K32)</f>
        <v>4</v>
      </c>
      <c r="L33" s="40" t="s">
        <v>20</v>
      </c>
    </row>
    <row r="34" spans="1:14" ht="6.75" customHeight="1" thickBot="1" x14ac:dyDescent="0.35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4" ht="6" customHeight="1" x14ac:dyDescent="0.3"/>
    <row r="36" spans="1:14" ht="13.5" customHeight="1" x14ac:dyDescent="0.3">
      <c r="A36" s="22" t="s">
        <v>11</v>
      </c>
      <c r="B36" s="23" t="str">
        <f>VLOOKUP(L36,[1]LEDEN!A$1:D$65536,2,FALSE)</f>
        <v>BOSSAERT Dirk</v>
      </c>
      <c r="C36" s="22"/>
      <c r="D36" s="22"/>
      <c r="E36" s="22"/>
      <c r="F36" s="22" t="s">
        <v>12</v>
      </c>
      <c r="G36" s="24" t="str">
        <f>VLOOKUP(L36,[1]LEDEN!A$1:D$65536,3,FALSE)</f>
        <v>K.GHOK</v>
      </c>
      <c r="H36" s="24"/>
      <c r="I36" s="22"/>
      <c r="J36" s="22"/>
      <c r="K36" s="22"/>
      <c r="L36" s="25">
        <v>7689</v>
      </c>
    </row>
    <row r="38" spans="1:14" x14ac:dyDescent="0.3">
      <c r="F38" s="26" t="s">
        <v>13</v>
      </c>
      <c r="G38" s="27" t="s">
        <v>14</v>
      </c>
      <c r="H38" s="27">
        <v>2.2999999999999998</v>
      </c>
      <c r="I38" s="28" t="s">
        <v>15</v>
      </c>
      <c r="J38" s="29" t="s">
        <v>16</v>
      </c>
      <c r="K38" s="27" t="s">
        <v>17</v>
      </c>
      <c r="L38" s="27" t="s">
        <v>18</v>
      </c>
    </row>
    <row r="39" spans="1:14" x14ac:dyDescent="0.3">
      <c r="B39" s="30">
        <v>1</v>
      </c>
      <c r="C39" s="31" t="str">
        <f>VLOOKUP(N39,[1]LEDEN!A$1:B$65536,2,FALSE)</f>
        <v>HIMPE Jérémy</v>
      </c>
      <c r="D39" s="32"/>
      <c r="E39" s="32"/>
      <c r="F39" s="30">
        <v>0</v>
      </c>
      <c r="G39" s="30"/>
      <c r="H39" s="30">
        <v>19</v>
      </c>
      <c r="I39" s="30">
        <v>23</v>
      </c>
      <c r="J39" s="33">
        <f>ROUNDDOWN(H39/I39,2)</f>
        <v>0.82</v>
      </c>
      <c r="K39" s="30">
        <v>5</v>
      </c>
      <c r="L39" s="34"/>
      <c r="N39">
        <v>9502</v>
      </c>
    </row>
    <row r="40" spans="1:14" x14ac:dyDescent="0.3">
      <c r="B40" s="30">
        <v>2</v>
      </c>
      <c r="C40" s="31" t="str">
        <f>VLOOKUP(N40,[1]LEDEN!A$1:B$65536,2,FALSE)</f>
        <v xml:space="preserve">ROELAND Juliaan </v>
      </c>
      <c r="D40" s="32"/>
      <c r="E40" s="32"/>
      <c r="F40" s="30">
        <v>0</v>
      </c>
      <c r="G40" s="30"/>
      <c r="H40" s="30">
        <v>7</v>
      </c>
      <c r="I40" s="30">
        <v>16</v>
      </c>
      <c r="J40" s="33">
        <f>ROUNDDOWN(H40/I40,2)</f>
        <v>0.43</v>
      </c>
      <c r="K40" s="30">
        <v>2</v>
      </c>
      <c r="L40" s="35">
        <v>4</v>
      </c>
      <c r="N40">
        <v>9531</v>
      </c>
    </row>
    <row r="41" spans="1:14" x14ac:dyDescent="0.3">
      <c r="B41" s="30">
        <v>3</v>
      </c>
      <c r="C41" s="31" t="str">
        <f>VLOOKUP(N41,[1]LEDEN!A$1:B$65536,2,FALSE)</f>
        <v>LATRUWE Nicolas</v>
      </c>
      <c r="D41" s="32"/>
      <c r="E41" s="32"/>
      <c r="F41" s="30">
        <v>0</v>
      </c>
      <c r="G41" s="30"/>
      <c r="H41" s="30">
        <v>18</v>
      </c>
      <c r="I41" s="30">
        <v>16</v>
      </c>
      <c r="J41" s="33">
        <f>ROUNDDOWN(H41/I41,2)</f>
        <v>1.1200000000000001</v>
      </c>
      <c r="K41" s="30">
        <v>5</v>
      </c>
      <c r="L41" s="35"/>
      <c r="N41">
        <v>9433</v>
      </c>
    </row>
    <row r="42" spans="1:14" x14ac:dyDescent="0.3">
      <c r="B42" s="30">
        <v>4</v>
      </c>
      <c r="C42" s="31" t="e">
        <f>VLOOKUP(N42,[1]LEDEN!A$1:B$65536,2,FALSE)</f>
        <v>#N/A</v>
      </c>
      <c r="D42" s="32"/>
      <c r="E42" s="32"/>
      <c r="F42" s="30"/>
      <c r="G42" s="30"/>
      <c r="H42" s="30">
        <f>G42/8*7</f>
        <v>0</v>
      </c>
      <c r="I42" s="30"/>
      <c r="J42" s="33" t="e">
        <f>ROUNDDOWN(H42/I42,2)</f>
        <v>#DIV/0!</v>
      </c>
      <c r="K42" s="30"/>
      <c r="L42" s="35"/>
    </row>
    <row r="43" spans="1:14" x14ac:dyDescent="0.3">
      <c r="A43" s="36"/>
      <c r="B43" s="37"/>
      <c r="C43" s="36"/>
      <c r="D43" s="36"/>
      <c r="E43" s="36" t="s">
        <v>19</v>
      </c>
      <c r="F43" s="38">
        <f>SUM(F39:F42)</f>
        <v>0</v>
      </c>
      <c r="G43" s="38">
        <f>SUM(G39:G42)</f>
        <v>0</v>
      </c>
      <c r="H43" s="38">
        <f>SUM(H39:H42)</f>
        <v>44</v>
      </c>
      <c r="I43" s="38">
        <f>SUM(I39:I42)</f>
        <v>55</v>
      </c>
      <c r="J43" s="39">
        <f>ROUNDDOWN(H43/I43,2)</f>
        <v>0.8</v>
      </c>
      <c r="K43" s="38">
        <f>MAX(K39:K42)</f>
        <v>5</v>
      </c>
      <c r="L43" s="40" t="s">
        <v>21</v>
      </c>
    </row>
    <row r="44" spans="1:14" ht="4.5" customHeight="1" thickBot="1" x14ac:dyDescent="0.35">
      <c r="A44" s="42"/>
      <c r="B44" s="43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4" ht="6" customHeight="1" x14ac:dyDescent="0.3"/>
  </sheetData>
  <mergeCells count="7">
    <mergeCell ref="L40:L42"/>
    <mergeCell ref="C3:D3"/>
    <mergeCell ref="F3:I3"/>
    <mergeCell ref="K3:M3"/>
    <mergeCell ref="L10:L12"/>
    <mergeCell ref="L20:L22"/>
    <mergeCell ref="L30:L3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2017-12-23T18:03:16Z</dcterms:created>
  <dcterms:modified xsi:type="dcterms:W3CDTF">2017-12-23T18:11:24Z</dcterms:modified>
</cp:coreProperties>
</file>