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bookViews>
    <workbookView xWindow="0" yWindow="0" windowWidth="23040" windowHeight="9048" xr2:uid="{012EBED0-6F26-417B-B250-E854441A06E6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H12" i="1"/>
  <c r="J12" i="1" s="1"/>
  <c r="C12" i="1"/>
  <c r="J11" i="1"/>
  <c r="C11" i="1"/>
  <c r="J10" i="1"/>
  <c r="C10" i="1"/>
  <c r="J9" i="1"/>
  <c r="C9" i="1"/>
  <c r="G6" i="1"/>
  <c r="B6" i="1"/>
  <c r="H14" i="1" l="1"/>
  <c r="J14" i="1" s="1"/>
  <c r="H25" i="1"/>
  <c r="J25" i="1" s="1"/>
  <c r="H36" i="1"/>
  <c r="J36" i="1" s="1"/>
  <c r="H47" i="1"/>
  <c r="J47" i="1" s="1"/>
</calcChain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<sst xmlns="http://schemas.openxmlformats.org/spreadsheetml/2006/main" count="51" uniqueCount="22">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</sst>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5" fillId="0" borderId="15" xfId="0" applyFont="1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541020</xdr:colOff>
      <xdr:row>50</xdr:row>
      <xdr:rowOff>0</xdr:rowOff>
    </xdr:from>
    <xdr:to>
      <xdr:col>11</xdr:col>
      <xdr:colOff>492021</xdr:colOff>
      <xdr:row>54</xdr:row>
      <xdr:rowOff>114300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483D9658-CF9D-4175-BA77-85B88877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7048500"/>
          <a:ext cx="5696481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bandstot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NATID</v>
          </cell>
          <cell r="B1" t="str">
            <v>NAAM</v>
          </cell>
          <cell r="D1" t="str">
            <v>S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</row>
        <row r="742">
          <cell r="A742">
            <v>717</v>
          </cell>
          <cell r="D742">
            <v>584</v>
          </cell>
        </row>
        <row r="744">
          <cell r="A744" t="str">
            <v>Clubs</v>
          </cell>
          <cell r="B744">
            <v>34</v>
          </cell>
          <cell r="D744" t="str">
            <v xml:space="preserve">Senior 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9C426-3EB9-4CEA-A4AF-196F9B4629A4}">
  <dimension ref="A1:N49"/>
  <sheetViews>
    <sheetView tabSelected="1" workbookViewId="0"/>
  </sheetViews>
  <sheetFormatPr defaultRowHeight="14.4" x14ac:dyDescent="0.3"/>
  <cols>
    <col min="1" max="1" width="9.5546875" customWidth="1"/>
    <col min="2" max="2" width="3.109375" style="21" customWidth="1"/>
    <col min="3" max="3" width="6.6640625" customWidth="1"/>
    <col min="4" max="4" width="15" customWidth="1"/>
    <col min="6" max="6" width="4.5546875" customWidth="1"/>
    <col min="7" max="7" width="5.88671875" customWidth="1"/>
    <col min="8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3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3">
      <c r="A3" s="6" t="s">
        <v>6</v>
      </c>
      <c r="B3" s="7"/>
      <c r="C3" s="11">
        <v>43079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3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3"/>
    <row r="6" spans="1:14" x14ac:dyDescent="0.3">
      <c r="A6" s="22" t="s">
        <v>11</v>
      </c>
      <c r="B6" s="23" t="str">
        <f>VLOOKUP(L6,[1]LEDEN!A$1:D$65536,2,FALSE)</f>
        <v>GELDHOF Frank</v>
      </c>
      <c r="C6" s="22"/>
      <c r="D6" s="22"/>
      <c r="E6" s="22"/>
      <c r="F6" s="22" t="s">
        <v>12</v>
      </c>
      <c r="G6" s="24" t="str">
        <f>VLOOKUP(L6,[1]LEDEN!A$1:D$65536,3,FALSE)</f>
        <v>DOS</v>
      </c>
      <c r="H6" s="24"/>
      <c r="I6" s="22"/>
      <c r="J6" s="22"/>
      <c r="K6" s="22"/>
      <c r="L6" s="25">
        <v>1061</v>
      </c>
    </row>
    <row r="7" spans="1:14" ht="6" customHeight="1" x14ac:dyDescent="0.3"/>
    <row r="8" spans="1:14" x14ac:dyDescent="0.3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3">
      <c r="B9" s="30">
        <v>1</v>
      </c>
      <c r="C9" s="31" t="str">
        <f>VLOOKUP(N9,[1]LEDEN!A$1:D$65536,2,FALSE)</f>
        <v>DETOLLENAERE Jonny</v>
      </c>
      <c r="D9" s="32"/>
      <c r="E9" s="32"/>
      <c r="F9" s="30">
        <v>2</v>
      </c>
      <c r="G9" s="30"/>
      <c r="H9" s="30">
        <v>30</v>
      </c>
      <c r="I9" s="30">
        <v>23</v>
      </c>
      <c r="J9" s="33">
        <f t="shared" ref="J9:J14" si="0">ROUNDDOWN(H9/I9,2)</f>
        <v>1.3</v>
      </c>
      <c r="K9" s="30">
        <v>6</v>
      </c>
      <c r="L9" s="34"/>
      <c r="N9">
        <v>8156</v>
      </c>
    </row>
    <row r="10" spans="1:14" ht="15" customHeight="1" x14ac:dyDescent="0.3">
      <c r="B10" s="30">
        <v>2</v>
      </c>
      <c r="C10" s="31" t="str">
        <f>VLOOKUP(N10,[1]LEDEN!A$1:D$65536,2,FALSE)</f>
        <v>DEWAELE Eddy</v>
      </c>
      <c r="D10" s="32"/>
      <c r="E10" s="32"/>
      <c r="F10" s="30">
        <v>2</v>
      </c>
      <c r="G10" s="30"/>
      <c r="H10" s="30">
        <v>30</v>
      </c>
      <c r="I10" s="30">
        <v>24</v>
      </c>
      <c r="J10" s="33">
        <f t="shared" si="0"/>
        <v>1.25</v>
      </c>
      <c r="K10" s="30">
        <v>6</v>
      </c>
      <c r="L10" s="35">
        <v>1</v>
      </c>
      <c r="N10">
        <v>8689</v>
      </c>
    </row>
    <row r="11" spans="1:14" ht="15" customHeight="1" x14ac:dyDescent="0.3">
      <c r="B11" s="30">
        <v>3</v>
      </c>
      <c r="C11" s="31" t="str">
        <f>VLOOKUP(N11,[1]LEDEN!A$1:D$65536,2,FALSE)</f>
        <v>ALGOET Marc</v>
      </c>
      <c r="D11" s="32"/>
      <c r="E11" s="32"/>
      <c r="F11" s="30">
        <v>0</v>
      </c>
      <c r="G11" s="30"/>
      <c r="H11" s="30">
        <v>19</v>
      </c>
      <c r="I11" s="30">
        <v>13</v>
      </c>
      <c r="J11" s="33">
        <f t="shared" si="0"/>
        <v>1.46</v>
      </c>
      <c r="K11" s="30">
        <v>5</v>
      </c>
      <c r="L11" s="35"/>
      <c r="N11">
        <v>9856</v>
      </c>
    </row>
    <row r="12" spans="1:14" ht="15" hidden="1" customHeight="1" x14ac:dyDescent="0.3">
      <c r="B12" s="30">
        <v>4</v>
      </c>
      <c r="C12" s="31" t="e">
        <f>VLOOKUP(N12,[1]LEDEN!A$1:D$65536,2,FALSE)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3">
      <c r="B13" s="30">
        <v>4</v>
      </c>
      <c r="C13" s="31" t="e">
        <f>VLOOKUP(N13,[1]LEDEN!A$1:D$65536,2,FALSE)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3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79</v>
      </c>
      <c r="I14" s="38">
        <f>SUM(I9:I13)</f>
        <v>60</v>
      </c>
      <c r="J14" s="39">
        <f t="shared" si="0"/>
        <v>1.31</v>
      </c>
      <c r="K14" s="38">
        <f>MAX(K9:K13)</f>
        <v>6</v>
      </c>
      <c r="L14" s="40" t="s">
        <v>20</v>
      </c>
      <c r="M14" s="41"/>
    </row>
    <row r="15" spans="1:14" ht="8.25" customHeight="1" thickBot="1" x14ac:dyDescent="0.3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3"/>
    <row r="17" spans="1:14" x14ac:dyDescent="0.3">
      <c r="A17" s="22" t="s">
        <v>11</v>
      </c>
      <c r="B17" s="23" t="str">
        <f>VLOOKUP(L17,[1]LEDEN!A$1:D$65536,2,FALSE)</f>
        <v>DEWAELE Eddy</v>
      </c>
      <c r="C17" s="22"/>
      <c r="D17" s="22"/>
      <c r="E17" s="22"/>
      <c r="F17" s="22" t="s">
        <v>12</v>
      </c>
      <c r="G17" s="24" t="str">
        <f>VLOOKUP(L17,[1]LEDEN!A$1:D$65536,3,FALSE)</f>
        <v>DLS</v>
      </c>
      <c r="H17" s="24"/>
      <c r="I17" s="22"/>
      <c r="J17" s="22"/>
      <c r="K17" s="22"/>
      <c r="L17" s="25">
        <v>8689</v>
      </c>
    </row>
    <row r="18" spans="1:14" ht="6" customHeight="1" x14ac:dyDescent="0.3"/>
    <row r="19" spans="1:14" x14ac:dyDescent="0.3">
      <c r="F19" s="27" t="s">
        <v>13</v>
      </c>
      <c r="G19" s="27" t="s">
        <v>14</v>
      </c>
      <c r="H19" s="27">
        <v>2.2999999999999998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1:14" x14ac:dyDescent="0.3">
      <c r="B20" s="30">
        <v>1</v>
      </c>
      <c r="C20" s="31" t="str">
        <f>VLOOKUP(N20,[1]LEDEN!A$1:D$65536,2,FALSE)</f>
        <v>ALGOET Marc</v>
      </c>
      <c r="D20" s="32"/>
      <c r="E20" s="32"/>
      <c r="F20" s="30">
        <v>0</v>
      </c>
      <c r="G20" s="30"/>
      <c r="H20" s="30">
        <v>23</v>
      </c>
      <c r="I20" s="30">
        <v>18</v>
      </c>
      <c r="J20" s="33">
        <f t="shared" ref="J20:J25" si="1">ROUNDDOWN(H20/I20,2)</f>
        <v>1.27</v>
      </c>
      <c r="K20" s="30">
        <v>5</v>
      </c>
      <c r="L20" s="34"/>
      <c r="N20">
        <v>9856</v>
      </c>
    </row>
    <row r="21" spans="1:14" x14ac:dyDescent="0.3">
      <c r="B21" s="30">
        <v>2</v>
      </c>
      <c r="C21" s="31" t="str">
        <f>VLOOKUP(N21,[1]LEDEN!A$1:D$65536,2,FALSE)</f>
        <v>GELDHOF Frank</v>
      </c>
      <c r="D21" s="32"/>
      <c r="E21" s="32"/>
      <c r="F21" s="30">
        <v>0</v>
      </c>
      <c r="G21" s="30"/>
      <c r="H21" s="30">
        <v>27</v>
      </c>
      <c r="I21" s="30">
        <v>24</v>
      </c>
      <c r="J21" s="33">
        <f t="shared" si="1"/>
        <v>1.1200000000000001</v>
      </c>
      <c r="K21" s="30">
        <v>6</v>
      </c>
      <c r="L21" s="35">
        <v>2</v>
      </c>
      <c r="N21">
        <v>1061</v>
      </c>
    </row>
    <row r="22" spans="1:14" x14ac:dyDescent="0.3">
      <c r="B22" s="30">
        <v>3</v>
      </c>
      <c r="C22" s="31" t="str">
        <f>VLOOKUP(N22,[1]LEDEN!A$1:D$65536,2,FALSE)</f>
        <v>DETOLLENAERE Jonny</v>
      </c>
      <c r="D22" s="32"/>
      <c r="E22" s="32"/>
      <c r="F22" s="30">
        <v>2</v>
      </c>
      <c r="G22" s="30"/>
      <c r="H22" s="30">
        <v>30</v>
      </c>
      <c r="I22" s="30">
        <v>18</v>
      </c>
      <c r="J22" s="33">
        <f t="shared" si="1"/>
        <v>1.66</v>
      </c>
      <c r="K22" s="30">
        <v>15</v>
      </c>
      <c r="L22" s="35"/>
      <c r="N22">
        <v>8156</v>
      </c>
    </row>
    <row r="23" spans="1:14" hidden="1" x14ac:dyDescent="0.3">
      <c r="B23" s="30"/>
      <c r="C23" s="31" t="e">
        <f>VLOOKUP(N23,[1]LEDEN!A$1:D$65536,2,FALSE)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3">
      <c r="B24" s="30">
        <v>4</v>
      </c>
      <c r="C24" s="31" t="e">
        <f>VLOOKUP(N24,[1]LEDEN!A$1:D$65536,2,FALSE)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3">
      <c r="A25" s="36"/>
      <c r="B25" s="37"/>
      <c r="C25" s="36"/>
      <c r="D25" s="36"/>
      <c r="E25" s="36" t="s">
        <v>19</v>
      </c>
      <c r="F25" s="38">
        <f>SUM(F20:F24)</f>
        <v>2</v>
      </c>
      <c r="G25" s="38">
        <f>SUM(G20:G24)</f>
        <v>0</v>
      </c>
      <c r="H25" s="38">
        <f>SUM(H20:H24)</f>
        <v>80</v>
      </c>
      <c r="I25" s="38">
        <f>SUM(I20:I24)</f>
        <v>60</v>
      </c>
      <c r="J25" s="39">
        <f t="shared" si="1"/>
        <v>1.33</v>
      </c>
      <c r="K25" s="38">
        <f>MAX(K20:K24)</f>
        <v>15</v>
      </c>
      <c r="L25" s="40" t="s">
        <v>20</v>
      </c>
    </row>
    <row r="26" spans="1:14" ht="7.5" customHeight="1" thickBot="1" x14ac:dyDescent="0.3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3"/>
    <row r="28" spans="1:14" x14ac:dyDescent="0.3">
      <c r="A28" s="22" t="s">
        <v>11</v>
      </c>
      <c r="B28" s="23" t="str">
        <f>VLOOKUP(L28,[1]LEDEN!A$1:D$65536,2,FALSE)</f>
        <v>ALGOET Marc</v>
      </c>
      <c r="C28" s="22"/>
      <c r="D28" s="22"/>
      <c r="E28" s="22"/>
      <c r="F28" s="22" t="s">
        <v>12</v>
      </c>
      <c r="G28" s="24" t="str">
        <f>VLOOKUP(L28,[1]LEDEN!A$1:D$65536,3,FALSE)</f>
        <v>WOH</v>
      </c>
      <c r="H28" s="24"/>
      <c r="I28" s="22"/>
      <c r="J28" s="22"/>
      <c r="K28" s="22"/>
      <c r="L28" s="25">
        <v>9856</v>
      </c>
    </row>
    <row r="29" spans="1:14" ht="7.5" customHeight="1" x14ac:dyDescent="0.3"/>
    <row r="30" spans="1:14" x14ac:dyDescent="0.3">
      <c r="F30" s="26" t="s">
        <v>13</v>
      </c>
      <c r="G30" s="27" t="s">
        <v>14</v>
      </c>
      <c r="H30" s="27">
        <v>2.2999999999999998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1:14" x14ac:dyDescent="0.3">
      <c r="B31" s="30">
        <v>1</v>
      </c>
      <c r="C31" s="31" t="str">
        <f>VLOOKUP(N31,[1]LEDEN!A$1:D$65536,2,FALSE)</f>
        <v>DEWAELE Eddy</v>
      </c>
      <c r="D31" s="32"/>
      <c r="E31" s="32"/>
      <c r="F31" s="30">
        <v>2</v>
      </c>
      <c r="G31" s="30"/>
      <c r="H31" s="30">
        <v>30</v>
      </c>
      <c r="I31" s="30">
        <v>18</v>
      </c>
      <c r="J31" s="33">
        <f t="shared" ref="J31:J36" si="2">ROUNDDOWN(H31/I31,2)</f>
        <v>1.66</v>
      </c>
      <c r="K31" s="30">
        <v>7</v>
      </c>
      <c r="L31" s="34"/>
      <c r="N31">
        <v>8689</v>
      </c>
    </row>
    <row r="32" spans="1:14" x14ac:dyDescent="0.3">
      <c r="B32" s="30">
        <v>2</v>
      </c>
      <c r="C32" s="31" t="str">
        <f>VLOOKUP(N32,[1]LEDEN!A$1:D$65536,2,FALSE)</f>
        <v>DETOLLENAERE Jonny</v>
      </c>
      <c r="D32" s="32"/>
      <c r="E32" s="32"/>
      <c r="F32" s="30">
        <v>0</v>
      </c>
      <c r="G32" s="30"/>
      <c r="H32" s="30">
        <v>15</v>
      </c>
      <c r="I32" s="30">
        <v>27</v>
      </c>
      <c r="J32" s="33">
        <f t="shared" si="2"/>
        <v>0.55000000000000004</v>
      </c>
      <c r="K32" s="30">
        <v>3</v>
      </c>
      <c r="L32" s="35">
        <v>3</v>
      </c>
      <c r="N32">
        <v>8156</v>
      </c>
    </row>
    <row r="33" spans="1:14" hidden="1" x14ac:dyDescent="0.3">
      <c r="B33" s="30">
        <v>3</v>
      </c>
      <c r="C33" s="31" t="e">
        <f>VLOOKUP(N33,[1]LEDEN!A$1:D$65536,2,FALSE)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3">
      <c r="B34" s="30">
        <v>3</v>
      </c>
      <c r="C34" s="31" t="str">
        <f>VLOOKUP(N34,[1]LEDEN!A$1:D$65536,2,FALSE)</f>
        <v>GELDHOF Frank</v>
      </c>
      <c r="D34" s="32"/>
      <c r="E34" s="32"/>
      <c r="F34" s="30">
        <v>2</v>
      </c>
      <c r="G34" s="30"/>
      <c r="H34" s="30">
        <v>30</v>
      </c>
      <c r="I34" s="30">
        <v>13</v>
      </c>
      <c r="J34" s="33">
        <f t="shared" si="2"/>
        <v>2.2999999999999998</v>
      </c>
      <c r="K34" s="30">
        <v>9</v>
      </c>
      <c r="L34" s="35"/>
      <c r="N34">
        <v>1061</v>
      </c>
    </row>
    <row r="35" spans="1:14" x14ac:dyDescent="0.3">
      <c r="B35" s="30">
        <v>4</v>
      </c>
      <c r="C35" s="31" t="e">
        <f>VLOOKUP(N35,[1]LEDEN!A$1:D$65536,2,FALSE)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3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75</v>
      </c>
      <c r="I36" s="38">
        <f>SUM(I31:I35)</f>
        <v>58</v>
      </c>
      <c r="J36" s="39">
        <f t="shared" si="2"/>
        <v>1.29</v>
      </c>
      <c r="K36" s="38">
        <f>MAX(K31:K35)</f>
        <v>9</v>
      </c>
      <c r="L36" s="40" t="s">
        <v>21</v>
      </c>
    </row>
    <row r="37" spans="1:14" ht="6.75" customHeight="1" thickBot="1" x14ac:dyDescent="0.3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3"/>
    <row r="39" spans="1:14" ht="13.5" customHeight="1" x14ac:dyDescent="0.3">
      <c r="A39" s="22" t="s">
        <v>11</v>
      </c>
      <c r="B39" s="23" t="str">
        <f>VLOOKUP(L39,[1]LEDEN!A$1:D$65536,2,FALSE)</f>
        <v>DETOLLENAERE Jonny</v>
      </c>
      <c r="C39" s="22"/>
      <c r="D39" s="22"/>
      <c r="E39" s="22"/>
      <c r="F39" s="22" t="s">
        <v>12</v>
      </c>
      <c r="G39" s="24" t="str">
        <f>VLOOKUP(L39,[1]LEDEN!A$1:D$65536,3,FALSE)</f>
        <v>DOS</v>
      </c>
      <c r="H39" s="24"/>
      <c r="I39" s="22"/>
      <c r="J39" s="22"/>
      <c r="K39" s="22"/>
      <c r="L39" s="25">
        <v>8156</v>
      </c>
    </row>
    <row r="41" spans="1:14" x14ac:dyDescent="0.3">
      <c r="F41" s="26" t="s">
        <v>13</v>
      </c>
      <c r="G41" s="27" t="s">
        <v>14</v>
      </c>
      <c r="H41" s="27">
        <v>2.2999999999999998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1:14" x14ac:dyDescent="0.3">
      <c r="B42" s="30">
        <v>1</v>
      </c>
      <c r="C42" s="31" t="str">
        <f>VLOOKUP(N42,[1]LEDEN!A$1:D$65536,2,FALSE)</f>
        <v>GELDHOF Frank</v>
      </c>
      <c r="D42" s="32"/>
      <c r="E42" s="32"/>
      <c r="F42" s="30">
        <v>0</v>
      </c>
      <c r="G42" s="30"/>
      <c r="H42" s="30">
        <v>29</v>
      </c>
      <c r="I42" s="30">
        <v>23</v>
      </c>
      <c r="J42" s="33">
        <f t="shared" ref="J42:J47" si="3">ROUNDDOWN(H42/I42,2)</f>
        <v>1.26</v>
      </c>
      <c r="K42" s="30">
        <v>6</v>
      </c>
      <c r="L42" s="34"/>
      <c r="N42">
        <v>1061</v>
      </c>
    </row>
    <row r="43" spans="1:14" x14ac:dyDescent="0.3">
      <c r="B43" s="30">
        <v>2</v>
      </c>
      <c r="C43" s="31" t="str">
        <f>VLOOKUP(N43,[1]LEDEN!A$1:D$65536,2,FALSE)</f>
        <v>ALGOET Marc</v>
      </c>
      <c r="D43" s="32"/>
      <c r="E43" s="32"/>
      <c r="F43" s="30">
        <v>2</v>
      </c>
      <c r="G43" s="30"/>
      <c r="H43" s="30">
        <v>30</v>
      </c>
      <c r="I43" s="30">
        <v>27</v>
      </c>
      <c r="J43" s="33">
        <f t="shared" si="3"/>
        <v>1.1100000000000001</v>
      </c>
      <c r="K43" s="30">
        <v>7</v>
      </c>
      <c r="L43" s="35">
        <v>4</v>
      </c>
      <c r="N43">
        <v>9856</v>
      </c>
    </row>
    <row r="44" spans="1:14" x14ac:dyDescent="0.3">
      <c r="B44" s="30">
        <v>3</v>
      </c>
      <c r="C44" s="31" t="str">
        <f>VLOOKUP(N44,[1]LEDEN!A$1:D$65536,2,FALSE)</f>
        <v>DEWAELE Eddy</v>
      </c>
      <c r="D44" s="32"/>
      <c r="E44" s="32"/>
      <c r="F44" s="30">
        <v>0</v>
      </c>
      <c r="G44" s="30"/>
      <c r="H44" s="30">
        <v>10</v>
      </c>
      <c r="I44" s="30">
        <v>18</v>
      </c>
      <c r="J44" s="33">
        <f t="shared" si="3"/>
        <v>0.55000000000000004</v>
      </c>
      <c r="K44" s="30">
        <v>2</v>
      </c>
      <c r="L44" s="35"/>
      <c r="N44">
        <v>8689</v>
      </c>
    </row>
    <row r="45" spans="1:14" x14ac:dyDescent="0.3">
      <c r="B45" s="30">
        <v>4</v>
      </c>
      <c r="C45" s="31" t="e">
        <f>VLOOKUP(N45,[1]LEDEN!A$1:D$65536,2,FALSE)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hidden="1" x14ac:dyDescent="0.3">
      <c r="B46" s="30">
        <v>5</v>
      </c>
      <c r="C46" s="31" t="e">
        <f>VLOOKUP(N46,[1]LEDEN!A$1:D$65536,2,FALSE)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3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69</v>
      </c>
      <c r="I47" s="38">
        <f>SUM(I42:I46)</f>
        <v>68</v>
      </c>
      <c r="J47" s="39">
        <f t="shared" si="3"/>
        <v>1.01</v>
      </c>
      <c r="K47" s="38">
        <f>MAX(K42:K46)</f>
        <v>7</v>
      </c>
      <c r="L47" s="40" t="s">
        <v>21</v>
      </c>
    </row>
    <row r="48" spans="1:14" ht="4.5" customHeight="1" thickBot="1" x14ac:dyDescent="0.3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 x14ac:dyDescent="0.3"/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2017-12-23T18:04:00Z</dcterms:created>
  <dcterms:modified xsi:type="dcterms:W3CDTF">2017-12-23T18:10:56Z</dcterms:modified>
</cp:coreProperties>
</file>