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xr:revisionPtr revIDLastSave="0" documentId="8_{34D1DADF-EA5C-47A4-B23C-4D76F3093AEF}" xr6:coauthVersionLast="28" xr6:coauthVersionMax="28" xr10:uidLastSave="{00000000-0000-0000-0000-000000000000}"/>
  <bookViews>
    <workbookView xWindow="0" yWindow="0" windowWidth="23040" windowHeight="9048" xr2:uid="{A1D934BA-1A01-4FC7-A25E-A80361C0BC5A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5" i="1"/>
  <c r="H45" i="1"/>
  <c r="J45" i="1" s="1"/>
  <c r="G45" i="1"/>
  <c r="F45" i="1"/>
  <c r="J44" i="1"/>
  <c r="C44" i="1"/>
  <c r="J43" i="1"/>
  <c r="C43" i="1"/>
  <c r="J42" i="1"/>
  <c r="C42" i="1"/>
  <c r="J41" i="1"/>
  <c r="C41" i="1"/>
  <c r="H38" i="1"/>
  <c r="G38" i="1"/>
  <c r="B38" i="1"/>
  <c r="K35" i="1"/>
  <c r="I35" i="1"/>
  <c r="H35" i="1"/>
  <c r="J35" i="1" s="1"/>
  <c r="G35" i="1"/>
  <c r="F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G14" i="1"/>
  <c r="F14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H6" i="1"/>
  <c r="G6" i="1"/>
  <c r="B6" i="1"/>
  <c r="J13" i="1" l="1"/>
</calcChain>
</file>

<file path=xl/sharedStrings.xml><?xml version="1.0" encoding="utf-8"?>
<sst xmlns="http://schemas.openxmlformats.org/spreadsheetml/2006/main" count="56" uniqueCount="25">
  <si>
    <t>K.B.B.B.</t>
  </si>
  <si>
    <t xml:space="preserve">                         GEWEST   BEIDE VLAANDEREN</t>
  </si>
  <si>
    <t>F.R.B.B.</t>
  </si>
  <si>
    <t>Kompetitie:</t>
  </si>
  <si>
    <t xml:space="preserve">     MATCH</t>
  </si>
  <si>
    <t>datum:</t>
  </si>
  <si>
    <t>3&amp;4/03/2018</t>
  </si>
  <si>
    <t>Lokaal:</t>
  </si>
  <si>
    <t>KBC GHOK</t>
  </si>
  <si>
    <t xml:space="preserve">District : 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</si>
  <si>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</si>
  <si>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</si>
  <si>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</si>
  <si>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</si>
  <si>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</si>
  <si>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</si>
  <si>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</si>
  <si>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</si>
  <si>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</si>
  <si>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</si>
  <si>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M.G.</t>
  </si>
  <si>
    <t>O.G.</t>
  </si>
  <si>
    <t xml:space="preserve">   </t>
  </si>
  <si>
    <t xml:space="preserve">      Interdistrictfinale EXC  KLASSE DRIEBANDEN</t>
  </si>
  <si>
    <t>ZWVL &amp; Dender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</si>
</sst>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48</xdr:row>
      <xdr:rowOff>0</xdr:rowOff>
    </xdr:from>
    <xdr:to>
      <xdr:col>12</xdr:col>
      <xdr:colOff>30480</xdr:colOff>
      <xdr:row>52</xdr:row>
      <xdr:rowOff>83820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64DDAF21-08B9-43EB-AE2C-BE2F48C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7048500"/>
          <a:ext cx="52120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  <cell r="E138" t="str">
            <v>J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  <cell r="E147">
            <v>1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  <cell r="E209">
            <v>0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  <cell r="E292" t="str">
            <v>J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  <cell r="E335" t="str">
            <v>J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  <cell r="E415">
            <v>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  <cell r="E440" t="str">
            <v>J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  <cell r="E526" t="str">
            <v>J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  <cell r="E597">
            <v>2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  <cell r="E612" t="str">
            <v>J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  <cell r="E738">
            <v>1</v>
          </cell>
        </row>
        <row r="742">
          <cell r="A742">
            <v>717</v>
          </cell>
          <cell r="D742">
            <v>584</v>
          </cell>
          <cell r="E742">
            <v>6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  <cell r="E744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BC93-DB3E-4368-976F-94876EB11DD9}">
  <dimension ref="A1:R47"/>
  <sheetViews>
    <sheetView tabSelected="1" workbookViewId="0"/>
  </sheetViews>
  <sheetFormatPr defaultRowHeight="14.4" x14ac:dyDescent="0.3"/>
  <cols>
    <col min="1" max="1" width="9.5546875" customWidth="1"/>
    <col min="2" max="2" width="3.109375" style="24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style="2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8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8" ht="12.75" customHeight="1" x14ac:dyDescent="0.3">
      <c r="A2" s="7" t="s">
        <v>3</v>
      </c>
      <c r="B2" s="8"/>
      <c r="C2" s="9"/>
      <c r="D2" s="10" t="s">
        <v>23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8" ht="17.25" customHeight="1" x14ac:dyDescent="0.3">
      <c r="A3" s="7" t="s">
        <v>5</v>
      </c>
      <c r="B3" s="8"/>
      <c r="C3" s="13" t="s">
        <v>6</v>
      </c>
      <c r="D3" s="13"/>
      <c r="E3" s="14" t="s">
        <v>7</v>
      </c>
      <c r="F3" s="15" t="s">
        <v>8</v>
      </c>
      <c r="G3" s="15"/>
      <c r="H3" s="15"/>
      <c r="I3" s="15"/>
      <c r="J3" s="16" t="s">
        <v>9</v>
      </c>
      <c r="K3" s="17" t="s">
        <v>24</v>
      </c>
      <c r="L3" s="17"/>
      <c r="M3" s="18"/>
    </row>
    <row r="4" spans="1:18" ht="3.75" customHeight="1" x14ac:dyDescent="0.3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8" ht="5.25" customHeight="1" x14ac:dyDescent="0.3"/>
    <row r="6" spans="1:18" x14ac:dyDescent="0.3">
      <c r="A6" s="26" t="s">
        <v>10</v>
      </c>
      <c r="B6" s="27" t="str">
        <f>VLOOKUP(L6,[1]LEDEN!A$1:E$65536,2,FALSE)</f>
        <v>GOETHALS Didier</v>
      </c>
      <c r="C6" s="26"/>
      <c r="D6" s="26"/>
      <c r="E6" s="26"/>
      <c r="F6" s="26" t="s">
        <v>11</v>
      </c>
      <c r="G6" s="28" t="str">
        <f>VLOOKUP(L6,[1]LEDEN!A$1:E$65536,3,FALSE)</f>
        <v>K.GHOK</v>
      </c>
      <c r="H6" s="28" t="str">
        <f>VLOOKUP(L6,[1]LEDEN!A$1:E$65536,3,FALSE)</f>
        <v>K.GHOK</v>
      </c>
      <c r="I6" s="26"/>
      <c r="J6" s="29"/>
      <c r="K6" s="26"/>
      <c r="L6" s="30">
        <v>4775</v>
      </c>
    </row>
    <row r="7" spans="1:18" ht="6" customHeight="1" x14ac:dyDescent="0.3">
      <c r="R7" s="28"/>
    </row>
    <row r="8" spans="1:18" x14ac:dyDescent="0.3">
      <c r="F8" s="31" t="s">
        <v>12</v>
      </c>
      <c r="G8" s="32" t="s">
        <v>13</v>
      </c>
      <c r="H8" s="32" t="s">
        <v>14</v>
      </c>
      <c r="I8" s="33" t="s">
        <v>15</v>
      </c>
      <c r="J8" s="34" t="s">
        <v>16</v>
      </c>
      <c r="K8" s="32" t="s">
        <v>17</v>
      </c>
      <c r="L8" s="32" t="s">
        <v>18</v>
      </c>
    </row>
    <row r="9" spans="1:18" ht="15" customHeight="1" x14ac:dyDescent="0.3">
      <c r="B9" s="35">
        <v>1</v>
      </c>
      <c r="C9" s="36" t="str">
        <f>VLOOKUP(N9,[1]LEDEN!A$1:E$65536,2,FALSE)</f>
        <v>MOSTREY Peter</v>
      </c>
      <c r="D9" s="37"/>
      <c r="E9" s="37"/>
      <c r="F9" s="35">
        <v>1</v>
      </c>
      <c r="G9" s="35"/>
      <c r="H9" s="35">
        <v>42</v>
      </c>
      <c r="I9" s="35">
        <v>44</v>
      </c>
      <c r="J9" s="38">
        <f>ROUNDDOWN(H9/I9,3)</f>
        <v>0.95399999999999996</v>
      </c>
      <c r="K9" s="35">
        <v>9</v>
      </c>
      <c r="L9" s="39"/>
      <c r="N9">
        <v>4693</v>
      </c>
    </row>
    <row r="10" spans="1:18" ht="15" customHeight="1" x14ac:dyDescent="0.3">
      <c r="B10" s="35">
        <v>2</v>
      </c>
      <c r="C10" s="36" t="str">
        <f>VLOOKUP(N10,[1]LEDEN!A$1:E$65536,2,FALSE)</f>
        <v>CEULEMANS Benny</v>
      </c>
      <c r="D10" s="37"/>
      <c r="E10" s="37"/>
      <c r="F10" s="35">
        <v>0</v>
      </c>
      <c r="G10" s="35"/>
      <c r="H10" s="35">
        <v>27</v>
      </c>
      <c r="I10" s="35">
        <v>53</v>
      </c>
      <c r="J10" s="38">
        <f>ROUNDDOWN(H10/I10,3)</f>
        <v>0.50900000000000001</v>
      </c>
      <c r="K10" s="35">
        <v>3</v>
      </c>
      <c r="L10" s="40">
        <v>1</v>
      </c>
      <c r="N10">
        <v>9515</v>
      </c>
    </row>
    <row r="11" spans="1:18" ht="15" customHeight="1" x14ac:dyDescent="0.3">
      <c r="B11" s="35">
        <v>3</v>
      </c>
      <c r="C11" s="36" t="str">
        <f>VLOOKUP(N11,[1]LEDEN!A$1:E$65536,2,FALSE)</f>
        <v>MANGELINCKX Nico</v>
      </c>
      <c r="D11" s="37"/>
      <c r="E11" s="37"/>
      <c r="F11" s="35">
        <v>2</v>
      </c>
      <c r="G11" s="35"/>
      <c r="H11" s="35">
        <v>42</v>
      </c>
      <c r="I11" s="35">
        <v>37</v>
      </c>
      <c r="J11" s="38">
        <f>ROUNDDOWN(H11/I11,3)</f>
        <v>1.135</v>
      </c>
      <c r="K11" s="35">
        <v>5</v>
      </c>
      <c r="L11" s="40"/>
      <c r="N11">
        <v>4361</v>
      </c>
    </row>
    <row r="12" spans="1:18" ht="15" customHeight="1" x14ac:dyDescent="0.3">
      <c r="B12" s="35">
        <v>4</v>
      </c>
      <c r="C12" s="36" t="str">
        <f>VLOOKUP(N12,[1]LEDEN!A$1:E$65536,2,FALSE)</f>
        <v>CEULEMANS Benny</v>
      </c>
      <c r="D12" s="37"/>
      <c r="E12" s="37"/>
      <c r="F12" s="35">
        <v>2</v>
      </c>
      <c r="G12" s="35"/>
      <c r="H12" s="35">
        <v>42</v>
      </c>
      <c r="I12" s="35">
        <v>47</v>
      </c>
      <c r="J12" s="38">
        <f>ROUNDDOWN(H12/I12,3)</f>
        <v>0.89300000000000002</v>
      </c>
      <c r="K12" s="35">
        <v>6</v>
      </c>
      <c r="L12" s="40"/>
      <c r="N12">
        <v>9515</v>
      </c>
    </row>
    <row r="13" spans="1:18" ht="15" hidden="1" customHeight="1" x14ac:dyDescent="0.3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8" ht="15" customHeight="1" x14ac:dyDescent="0.3">
      <c r="A14" s="41"/>
      <c r="B14" s="42"/>
      <c r="C14" s="41"/>
      <c r="D14" s="41"/>
      <c r="E14" s="41" t="s">
        <v>19</v>
      </c>
      <c r="F14" s="43">
        <f>SUM(F9:F13)</f>
        <v>5</v>
      </c>
      <c r="G14" s="43">
        <f>SUM(G9:G13)</f>
        <v>0</v>
      </c>
      <c r="H14" s="43">
        <f>SUM(H9:H13)</f>
        <v>153</v>
      </c>
      <c r="I14" s="43">
        <f>SUM(I9:I13)</f>
        <v>181</v>
      </c>
      <c r="J14" s="44">
        <f>ROUNDDOWN(H14/I14,3)</f>
        <v>0.84499999999999997</v>
      </c>
      <c r="K14" s="43">
        <f>MAX(K9:K13)</f>
        <v>9</v>
      </c>
      <c r="L14" s="45" t="s">
        <v>20</v>
      </c>
      <c r="M14" s="46"/>
    </row>
    <row r="15" spans="1:18" ht="8.25" customHeight="1" thickBot="1" x14ac:dyDescent="0.3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8" ht="7.5" customHeight="1" x14ac:dyDescent="0.3"/>
    <row r="17" spans="1:16" x14ac:dyDescent="0.3">
      <c r="A17" s="26" t="s">
        <v>10</v>
      </c>
      <c r="B17" s="27" t="str">
        <f>VLOOKUP(L17,[1]LEDEN!A$1:E$65536,2,FALSE)</f>
        <v>CEULEMANS Benny</v>
      </c>
      <c r="C17" s="26"/>
      <c r="D17" s="26"/>
      <c r="E17" s="26"/>
      <c r="F17" s="26" t="s">
        <v>11</v>
      </c>
      <c r="G17" s="28" t="str">
        <f>VLOOKUP(L17,[1]LEDEN!A$1:E$65536,3,FALSE)</f>
        <v>STER</v>
      </c>
      <c r="H17" s="28" t="str">
        <f>VLOOKUP(L17,[1]LEDEN!A$1:E$65536,3,FALSE)</f>
        <v>STER</v>
      </c>
      <c r="I17" s="26"/>
      <c r="J17" s="29"/>
      <c r="K17" s="26"/>
      <c r="L17" s="30">
        <v>9515</v>
      </c>
    </row>
    <row r="18" spans="1:16" ht="6" customHeight="1" x14ac:dyDescent="0.3"/>
    <row r="19" spans="1:16" x14ac:dyDescent="0.3">
      <c r="F19" s="31" t="s">
        <v>12</v>
      </c>
      <c r="G19" s="32" t="s">
        <v>13</v>
      </c>
      <c r="H19" s="32" t="s">
        <v>14</v>
      </c>
      <c r="I19" s="33" t="s">
        <v>15</v>
      </c>
      <c r="J19" s="34" t="s">
        <v>16</v>
      </c>
      <c r="K19" s="32" t="s">
        <v>17</v>
      </c>
      <c r="L19" s="32">
        <v>7465</v>
      </c>
    </row>
    <row r="20" spans="1:16" x14ac:dyDescent="0.3">
      <c r="B20" s="35">
        <v>1</v>
      </c>
      <c r="C20" s="36" t="str">
        <f>VLOOKUP(N20,[1]LEDEN!A$1:E$65536,2,FALSE)</f>
        <v>MANGELINCKX Nico</v>
      </c>
      <c r="D20" s="37"/>
      <c r="E20" s="37"/>
      <c r="F20" s="35">
        <v>2</v>
      </c>
      <c r="G20" s="35"/>
      <c r="H20" s="35">
        <v>42</v>
      </c>
      <c r="I20" s="35">
        <v>58</v>
      </c>
      <c r="J20" s="38">
        <f>ROUNDDOWN(H20/I20,3)</f>
        <v>0.72399999999999998</v>
      </c>
      <c r="K20" s="35">
        <v>5</v>
      </c>
      <c r="L20" s="39"/>
      <c r="N20">
        <v>4361</v>
      </c>
    </row>
    <row r="21" spans="1:16" x14ac:dyDescent="0.3">
      <c r="B21" s="35">
        <v>2</v>
      </c>
      <c r="C21" s="36" t="str">
        <f>VLOOKUP(N21,[1]LEDEN!A$1:E$65536,2,FALSE)</f>
        <v>GOETHALS Didier</v>
      </c>
      <c r="D21" s="37"/>
      <c r="E21" s="37"/>
      <c r="F21" s="35">
        <v>2</v>
      </c>
      <c r="G21" s="35"/>
      <c r="H21" s="35">
        <v>42</v>
      </c>
      <c r="I21" s="35">
        <v>53</v>
      </c>
      <c r="J21" s="38">
        <f>ROUNDDOWN(H21/I21,3)</f>
        <v>0.79200000000000004</v>
      </c>
      <c r="K21" s="35">
        <v>4</v>
      </c>
      <c r="L21" s="40">
        <v>2</v>
      </c>
      <c r="N21">
        <v>4775</v>
      </c>
    </row>
    <row r="22" spans="1:16" x14ac:dyDescent="0.3">
      <c r="B22" s="35">
        <v>3</v>
      </c>
      <c r="C22" s="36" t="str">
        <f>VLOOKUP(N22,[1]LEDEN!A$1:E$65536,2,FALSE)</f>
        <v>MOSTREY Peter</v>
      </c>
      <c r="D22" s="37"/>
      <c r="E22" s="37"/>
      <c r="F22" s="35">
        <v>2</v>
      </c>
      <c r="G22" s="35"/>
      <c r="H22" s="35">
        <v>42</v>
      </c>
      <c r="I22" s="35">
        <v>46</v>
      </c>
      <c r="J22" s="38">
        <f>ROUNDDOWN(H22/I22,3)</f>
        <v>0.91300000000000003</v>
      </c>
      <c r="K22" s="35">
        <v>3</v>
      </c>
      <c r="L22" s="40"/>
      <c r="N22">
        <v>4693</v>
      </c>
    </row>
    <row r="23" spans="1:16" x14ac:dyDescent="0.3">
      <c r="B23" s="35">
        <v>4</v>
      </c>
      <c r="C23" s="36" t="str">
        <f>VLOOKUP(N23,[1]LEDEN!A$1:E$65536,2,FALSE)</f>
        <v>GOETHALS Didier</v>
      </c>
      <c r="D23" s="37"/>
      <c r="E23" s="37"/>
      <c r="F23" s="35">
        <v>0</v>
      </c>
      <c r="G23" s="35"/>
      <c r="H23" s="35">
        <v>29</v>
      </c>
      <c r="I23" s="35">
        <v>47</v>
      </c>
      <c r="J23" s="38">
        <f>ROUNDDOWN(H23/I23,3)</f>
        <v>0.61699999999999999</v>
      </c>
      <c r="K23" s="35">
        <v>3</v>
      </c>
      <c r="L23" s="40"/>
      <c r="N23">
        <v>4775</v>
      </c>
    </row>
    <row r="24" spans="1:16" hidden="1" x14ac:dyDescent="0.3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3">
      <c r="A25" s="41"/>
      <c r="B25" s="42"/>
      <c r="C25" s="41"/>
      <c r="D25" s="41"/>
      <c r="E25" s="41" t="s">
        <v>19</v>
      </c>
      <c r="F25" s="43">
        <f>SUM(F20:F24)</f>
        <v>6</v>
      </c>
      <c r="G25" s="43">
        <f>SUM(G20:G24)</f>
        <v>0</v>
      </c>
      <c r="H25" s="43">
        <f>SUM(H20:H24)</f>
        <v>155</v>
      </c>
      <c r="I25" s="43">
        <f>SUM(I20:I24)</f>
        <v>204</v>
      </c>
      <c r="J25" s="44">
        <f>ROUNDDOWN(H25/I25,3)</f>
        <v>0.75900000000000001</v>
      </c>
      <c r="K25" s="43">
        <f>MAX(K20:K24)</f>
        <v>5</v>
      </c>
      <c r="L25" s="45" t="s">
        <v>21</v>
      </c>
    </row>
    <row r="26" spans="1:16" ht="7.5" customHeight="1" thickBot="1" x14ac:dyDescent="0.3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3"/>
    <row r="28" spans="1:16" x14ac:dyDescent="0.3">
      <c r="A28" s="26" t="s">
        <v>10</v>
      </c>
      <c r="B28" s="27" t="str">
        <f>VLOOKUP(L28,[1]LEDEN!A$1:E$65536,2,FALSE)</f>
        <v>MOSTREY Peter</v>
      </c>
      <c r="C28" s="26"/>
      <c r="D28" s="26"/>
      <c r="E28" s="26"/>
      <c r="F28" s="26" t="s">
        <v>11</v>
      </c>
      <c r="G28" s="28" t="str">
        <f>VLOOKUP(L28,[1]LEDEN!A$1:E$65536,3,FALSE)</f>
        <v>DOS</v>
      </c>
      <c r="H28" s="28" t="str">
        <f>VLOOKUP(L28,[1]LEDEN!A$1:E$65536,3,FALSE)</f>
        <v>DOS</v>
      </c>
      <c r="I28" s="26"/>
      <c r="J28" s="29"/>
      <c r="K28" s="26"/>
      <c r="L28" s="30">
        <v>4693</v>
      </c>
    </row>
    <row r="29" spans="1:16" ht="7.5" customHeight="1" x14ac:dyDescent="0.3"/>
    <row r="30" spans="1:16" x14ac:dyDescent="0.3">
      <c r="F30" s="31" t="s">
        <v>12</v>
      </c>
      <c r="G30" s="32" t="s">
        <v>13</v>
      </c>
      <c r="H30" s="32" t="s">
        <v>14</v>
      </c>
      <c r="I30" s="33" t="s">
        <v>15</v>
      </c>
      <c r="J30" s="34" t="s">
        <v>16</v>
      </c>
      <c r="K30" s="32" t="s">
        <v>17</v>
      </c>
      <c r="L30" s="32" t="s">
        <v>18</v>
      </c>
      <c r="P30" t="s">
        <v>22</v>
      </c>
    </row>
    <row r="31" spans="1:16" x14ac:dyDescent="0.3">
      <c r="B31" s="35">
        <v>1</v>
      </c>
      <c r="C31" s="36" t="str">
        <f>VLOOKUP(N31,[1]LEDEN!A$1:E$65536,2,FALSE)</f>
        <v>GOETHALS Didier</v>
      </c>
      <c r="D31" s="37"/>
      <c r="E31" s="37"/>
      <c r="F31" s="35">
        <v>1</v>
      </c>
      <c r="G31" s="35"/>
      <c r="H31" s="35">
        <v>42</v>
      </c>
      <c r="I31" s="35">
        <v>44</v>
      </c>
      <c r="J31" s="38">
        <f>ROUNDDOWN(H31/I31,3)</f>
        <v>0.95399999999999996</v>
      </c>
      <c r="K31" s="35">
        <v>4</v>
      </c>
      <c r="L31" s="39"/>
      <c r="N31">
        <v>4775</v>
      </c>
    </row>
    <row r="32" spans="1:16" x14ac:dyDescent="0.3">
      <c r="B32" s="35">
        <v>2</v>
      </c>
      <c r="C32" s="36" t="str">
        <f>VLOOKUP(N32,[1]LEDEN!A$1:E$65536,2,FALSE)</f>
        <v>MANGELINCKX Nico</v>
      </c>
      <c r="D32" s="37"/>
      <c r="E32" s="37"/>
      <c r="F32" s="35">
        <v>2</v>
      </c>
      <c r="G32" s="35"/>
      <c r="H32" s="35">
        <v>42</v>
      </c>
      <c r="I32" s="35">
        <v>64</v>
      </c>
      <c r="J32" s="38">
        <f>ROUNDDOWN(H32/I32,3)</f>
        <v>0.65600000000000003</v>
      </c>
      <c r="K32" s="35">
        <v>5</v>
      </c>
      <c r="L32" s="40">
        <v>3</v>
      </c>
      <c r="N32">
        <v>4361</v>
      </c>
    </row>
    <row r="33" spans="1:14" x14ac:dyDescent="0.3">
      <c r="B33" s="35">
        <v>3</v>
      </c>
      <c r="C33" s="36" t="str">
        <f>VLOOKUP(N33,[1]LEDEN!A$1:E$65536,2,FALSE)</f>
        <v>CEULEMANS Benny</v>
      </c>
      <c r="D33" s="37"/>
      <c r="E33" s="37"/>
      <c r="F33" s="35">
        <v>0</v>
      </c>
      <c r="G33" s="35"/>
      <c r="H33" s="35">
        <v>37</v>
      </c>
      <c r="I33" s="35">
        <v>46</v>
      </c>
      <c r="J33" s="38">
        <f>ROUNDDOWN(H33/I33,3)</f>
        <v>0.80400000000000005</v>
      </c>
      <c r="K33" s="35">
        <v>5</v>
      </c>
      <c r="L33" s="40"/>
      <c r="N33">
        <v>9515</v>
      </c>
    </row>
    <row r="34" spans="1:14" x14ac:dyDescent="0.3">
      <c r="B34" s="35">
        <v>4</v>
      </c>
      <c r="C34" s="36" t="str">
        <f>VLOOKUP(N34,[1]LEDEN!A$1:E$65536,2,FALSE)</f>
        <v>MANGELINCKX Nico</v>
      </c>
      <c r="D34" s="37"/>
      <c r="E34" s="37"/>
      <c r="F34" s="35">
        <v>0</v>
      </c>
      <c r="G34" s="35"/>
      <c r="H34" s="35">
        <v>39</v>
      </c>
      <c r="I34" s="35">
        <v>72</v>
      </c>
      <c r="J34" s="38">
        <f>ROUNDDOWN(H34/I34,3)</f>
        <v>0.54100000000000004</v>
      </c>
      <c r="K34" s="35">
        <v>4</v>
      </c>
      <c r="L34" s="40"/>
      <c r="N34">
        <v>4361</v>
      </c>
    </row>
    <row r="35" spans="1:14" x14ac:dyDescent="0.3">
      <c r="A35" s="41"/>
      <c r="B35" s="42"/>
      <c r="C35" s="41"/>
      <c r="D35" s="41"/>
      <c r="E35" s="41" t="s">
        <v>19</v>
      </c>
      <c r="F35" s="43">
        <f>SUM(F31:F34)</f>
        <v>3</v>
      </c>
      <c r="G35" s="43">
        <f>SUM(G31:G34)</f>
        <v>0</v>
      </c>
      <c r="H35" s="43">
        <f>SUM(H31:H34)</f>
        <v>160</v>
      </c>
      <c r="I35" s="43">
        <f>SUM(I31:I34)</f>
        <v>226</v>
      </c>
      <c r="J35" s="44">
        <f>ROUNDDOWN(H35/I35,3)</f>
        <v>0.70699999999999996</v>
      </c>
      <c r="K35" s="43">
        <f>MAX(K31:K34)</f>
        <v>5</v>
      </c>
      <c r="L35" s="45" t="s">
        <v>21</v>
      </c>
    </row>
    <row r="36" spans="1:14" ht="6.75" customHeight="1" thickBot="1" x14ac:dyDescent="0.35">
      <c r="A36" s="47"/>
      <c r="B36" s="48"/>
      <c r="C36" s="47"/>
      <c r="D36" s="47"/>
      <c r="E36" s="47"/>
      <c r="F36" s="47"/>
      <c r="G36" s="47"/>
      <c r="H36" s="47"/>
      <c r="I36" s="47"/>
      <c r="J36" s="49"/>
      <c r="K36" s="47"/>
      <c r="L36" s="47"/>
    </row>
    <row r="37" spans="1:14" ht="6" customHeight="1" x14ac:dyDescent="0.3"/>
    <row r="38" spans="1:14" ht="13.5" customHeight="1" x14ac:dyDescent="0.3">
      <c r="A38" s="26" t="s">
        <v>10</v>
      </c>
      <c r="B38" s="27" t="str">
        <f>VLOOKUP(L38,[1]LEDEN!A$1:E$65536,2,FALSE)</f>
        <v>MANGELINCKX Nico</v>
      </c>
      <c r="C38" s="26"/>
      <c r="D38" s="26"/>
      <c r="E38" s="26"/>
      <c r="F38" s="26" t="s">
        <v>11</v>
      </c>
      <c r="G38" s="28" t="str">
        <f>VLOOKUP(L38,[1]LEDEN!A$1:E$65536,3,FALSE)</f>
        <v>K.OH</v>
      </c>
      <c r="H38" s="28" t="str">
        <f>VLOOKUP(L38,[1]LEDEN!A$1:E$65536,3,FALSE)</f>
        <v>K.OH</v>
      </c>
      <c r="I38" s="26"/>
      <c r="J38" s="29"/>
      <c r="K38" s="26"/>
      <c r="L38" s="30">
        <v>4361</v>
      </c>
    </row>
    <row r="40" spans="1:14" x14ac:dyDescent="0.3">
      <c r="F40" s="31" t="s">
        <v>12</v>
      </c>
      <c r="G40" s="32" t="s">
        <v>13</v>
      </c>
      <c r="H40" s="32" t="s">
        <v>14</v>
      </c>
      <c r="I40" s="33" t="s">
        <v>15</v>
      </c>
      <c r="J40" s="34" t="s">
        <v>16</v>
      </c>
      <c r="K40" s="32" t="s">
        <v>17</v>
      </c>
      <c r="L40" s="32" t="s">
        <v>18</v>
      </c>
    </row>
    <row r="41" spans="1:14" x14ac:dyDescent="0.3">
      <c r="B41" s="35">
        <v>1</v>
      </c>
      <c r="C41" s="36" t="str">
        <f>VLOOKUP(N41,[1]LEDEN!A$1:E$65536,2,FALSE)</f>
        <v>CEULEMANS Benny</v>
      </c>
      <c r="D41" s="37"/>
      <c r="E41" s="37"/>
      <c r="F41" s="35">
        <v>0</v>
      </c>
      <c r="G41" s="35"/>
      <c r="H41" s="35">
        <v>23</v>
      </c>
      <c r="I41" s="35">
        <v>58</v>
      </c>
      <c r="J41" s="38">
        <f>ROUNDDOWN(H41/I41,3)</f>
        <v>0.39600000000000002</v>
      </c>
      <c r="K41" s="35">
        <v>3</v>
      </c>
      <c r="L41" s="39"/>
      <c r="N41">
        <v>9515</v>
      </c>
    </row>
    <row r="42" spans="1:14" x14ac:dyDescent="0.3">
      <c r="B42" s="35">
        <v>2</v>
      </c>
      <c r="C42" s="36" t="str">
        <f>VLOOKUP(N42,[1]LEDEN!A$1:E$65536,2,FALSE)</f>
        <v>MOSTREY Peter</v>
      </c>
      <c r="D42" s="37"/>
      <c r="E42" s="37"/>
      <c r="F42" s="35">
        <v>0</v>
      </c>
      <c r="G42" s="35"/>
      <c r="H42" s="35">
        <v>23</v>
      </c>
      <c r="I42" s="35">
        <v>64</v>
      </c>
      <c r="J42" s="38">
        <f>ROUNDDOWN(H42/I42,3)</f>
        <v>0.35899999999999999</v>
      </c>
      <c r="K42" s="35">
        <v>3</v>
      </c>
      <c r="L42" s="40">
        <v>4</v>
      </c>
      <c r="N42">
        <v>4693</v>
      </c>
    </row>
    <row r="43" spans="1:14" x14ac:dyDescent="0.3">
      <c r="B43" s="35">
        <v>3</v>
      </c>
      <c r="C43" s="36" t="str">
        <f>VLOOKUP(N43,[1]LEDEN!A$1:E$65536,2,FALSE)</f>
        <v>GOETHALS Didier</v>
      </c>
      <c r="D43" s="37"/>
      <c r="E43" s="37"/>
      <c r="F43" s="35">
        <v>0</v>
      </c>
      <c r="G43" s="35"/>
      <c r="H43" s="35">
        <v>37</v>
      </c>
      <c r="I43" s="35">
        <v>37</v>
      </c>
      <c r="J43" s="38">
        <f>ROUNDDOWN(H43/I43,3)</f>
        <v>1</v>
      </c>
      <c r="K43" s="35">
        <v>5</v>
      </c>
      <c r="L43" s="40"/>
      <c r="N43">
        <v>4775</v>
      </c>
    </row>
    <row r="44" spans="1:14" x14ac:dyDescent="0.3">
      <c r="B44" s="35">
        <v>4</v>
      </c>
      <c r="C44" s="36" t="str">
        <f>VLOOKUP(N44,[1]LEDEN!A$1:E$65536,2,FALSE)</f>
        <v>MOSTREY Peter</v>
      </c>
      <c r="D44" s="37"/>
      <c r="E44" s="37"/>
      <c r="F44" s="35">
        <v>2</v>
      </c>
      <c r="G44" s="35"/>
      <c r="H44" s="35">
        <v>42</v>
      </c>
      <c r="I44" s="35">
        <v>72</v>
      </c>
      <c r="J44" s="38">
        <f>ROUNDDOWN(H44/I44,3)</f>
        <v>0.58299999999999996</v>
      </c>
      <c r="K44" s="35">
        <v>3</v>
      </c>
      <c r="L44" s="40"/>
      <c r="N44">
        <v>4693</v>
      </c>
    </row>
    <row r="45" spans="1:14" x14ac:dyDescent="0.3">
      <c r="A45" s="41"/>
      <c r="B45" s="42"/>
      <c r="C45" s="41"/>
      <c r="D45" s="41"/>
      <c r="E45" s="41" t="s">
        <v>19</v>
      </c>
      <c r="F45" s="43">
        <f>SUM(F41:F44)</f>
        <v>2</v>
      </c>
      <c r="G45" s="43">
        <f>SUM(G41:G44)</f>
        <v>0</v>
      </c>
      <c r="H45" s="43">
        <f>SUM(H41:H44)</f>
        <v>125</v>
      </c>
      <c r="I45" s="43">
        <f>SUM(I41:I44)</f>
        <v>231</v>
      </c>
      <c r="J45" s="44">
        <f>ROUNDDOWN(H45/I45,3)</f>
        <v>0.54100000000000004</v>
      </c>
      <c r="K45" s="43">
        <f>MAX(K41:K44)</f>
        <v>5</v>
      </c>
      <c r="L45" s="45" t="s">
        <v>21</v>
      </c>
    </row>
    <row r="46" spans="1:14" ht="4.5" customHeight="1" thickBot="1" x14ac:dyDescent="0.35">
      <c r="A46" s="47"/>
      <c r="B46" s="48"/>
      <c r="C46" s="47"/>
      <c r="D46" s="47"/>
      <c r="E46" s="47"/>
      <c r="F46" s="47"/>
      <c r="G46" s="47"/>
      <c r="H46" s="47"/>
      <c r="I46" s="47"/>
      <c r="J46" s="49"/>
      <c r="K46" s="47"/>
      <c r="L46" s="47"/>
    </row>
    <row r="47" spans="1:14" ht="6" customHeight="1" x14ac:dyDescent="0.3"/>
  </sheetData>
  <mergeCells count="7">
    <mergeCell ref="L42:L44"/>
    <mergeCell ref="C3:D3"/>
    <mergeCell ref="F3:I3"/>
    <mergeCell ref="K3:M3"/>
    <mergeCell ref="L10:L13"/>
    <mergeCell ref="L21:L24"/>
    <mergeCell ref="L32:L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2018-03-05T19:15:25Z</dcterms:created>
  <dcterms:modified xsi:type="dcterms:W3CDTF">2018-03-05T19:18:22Z</dcterms:modified>
</cp:coreProperties>
</file>