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xr:revisionPtr revIDLastSave="0" documentId="8_{AD33CA98-19DC-4A48-8F65-52058FEC8601}" xr6:coauthVersionLast="28" xr6:coauthVersionMax="28" xr10:uidLastSave="{00000000-0000-0000-0000-000000000000}"/>
  <bookViews>
    <workbookView xWindow="0" yWindow="0" windowWidth="23040" windowHeight="9048" xr2:uid="{5EEE4EC0-E321-4340-A991-5CA7132B4E41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14" i="1" l="1"/>
  <c r="J36" i="1"/>
  <c r="J46" i="1"/>
</calcChain>
</file>

<file path=xl/sharedStrings.xml><?xml version="1.0" encoding="utf-8"?>
<sst xmlns="http://schemas.openxmlformats.org/spreadsheetml/2006/main" count="54" uniqueCount="25">
  <si>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</si>
  <si>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</si>
  <si>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</si>
  <si>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</si>
  <si>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</si>
  <si>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MATCH</t>
  </si>
  <si>
    <t>datum:</t>
  </si>
  <si>
    <t>3 &amp; 4/03/2018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</si>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</sst>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403860</xdr:colOff>
      <xdr:row>51</xdr:row>
      <xdr:rowOff>167640</xdr:rowOff>
    </xdr:from>
    <xdr:to>
      <xdr:col>11</xdr:col>
      <xdr:colOff>274320</xdr:colOff>
      <xdr:row>56</xdr:row>
      <xdr:rowOff>68580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F0799404-855A-44A1-9D52-D850DADA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7399020"/>
          <a:ext cx="521208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  <cell r="E138" t="str">
            <v>J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  <cell r="E147">
            <v>1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  <cell r="E209">
            <v>0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  <cell r="E292" t="str">
            <v>J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  <cell r="E335" t="str">
            <v>J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  <cell r="E415">
            <v>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  <cell r="E440" t="str">
            <v>J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  <cell r="E526" t="str">
            <v>J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  <cell r="E597">
            <v>2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  <cell r="E612" t="str">
            <v>J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  <cell r="E738">
            <v>1</v>
          </cell>
        </row>
        <row r="742">
          <cell r="A742">
            <v>717</v>
          </cell>
          <cell r="D742">
            <v>584</v>
          </cell>
          <cell r="E742">
            <v>6</v>
          </cell>
        </row>
        <row r="744">
          <cell r="A744" t="str">
            <v>Clubs</v>
          </cell>
          <cell r="B744">
            <v>34</v>
          </cell>
          <cell r="D744" t="str">
            <v xml:space="preserve">Senior </v>
          </cell>
          <cell r="E744" t="str">
            <v>Jeugd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FFE95-2919-4B78-8D25-067BCAE61EDE}">
  <dimension ref="A1:N49"/>
  <sheetViews>
    <sheetView tabSelected="1" workbookViewId="0"/>
  </sheetViews>
  <sheetFormatPr defaultRowHeight="14.4" x14ac:dyDescent="0.3"/>
  <cols>
    <col min="1" max="1" width="9.5546875" customWidth="1"/>
    <col min="2" max="2" width="3.109375" style="24" customWidth="1"/>
    <col min="3" max="3" width="6.6640625" customWidth="1"/>
    <col min="4" max="4" width="15" customWidth="1"/>
    <col min="6" max="6" width="4.5546875" customWidth="1"/>
    <col min="7" max="7" width="8.109375" hidden="1" customWidth="1"/>
    <col min="8" max="8" width="8.109375" customWidth="1"/>
    <col min="9" max="9" width="7.33203125" customWidth="1"/>
    <col min="10" max="10" width="8.109375" style="2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3" width="0" hidden="1" customWidth="1"/>
    <col min="264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19" width="0" hidden="1" customWidth="1"/>
    <col min="520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5" width="0" hidden="1" customWidth="1"/>
    <col min="776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1" width="0" hidden="1" customWidth="1"/>
    <col min="1032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7" width="0" hidden="1" customWidth="1"/>
    <col min="1288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3" width="0" hidden="1" customWidth="1"/>
    <col min="1544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799" width="0" hidden="1" customWidth="1"/>
    <col min="1800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5" width="0" hidden="1" customWidth="1"/>
    <col min="2056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1" width="0" hidden="1" customWidth="1"/>
    <col min="2312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7" width="0" hidden="1" customWidth="1"/>
    <col min="2568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3" width="0" hidden="1" customWidth="1"/>
    <col min="2824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79" width="0" hidden="1" customWidth="1"/>
    <col min="3080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5" width="0" hidden="1" customWidth="1"/>
    <col min="3336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1" width="0" hidden="1" customWidth="1"/>
    <col min="3592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7" width="0" hidden="1" customWidth="1"/>
    <col min="3848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3" width="0" hidden="1" customWidth="1"/>
    <col min="4104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59" width="0" hidden="1" customWidth="1"/>
    <col min="4360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5" width="0" hidden="1" customWidth="1"/>
    <col min="4616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1" width="0" hidden="1" customWidth="1"/>
    <col min="4872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7" width="0" hidden="1" customWidth="1"/>
    <col min="5128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3" width="0" hidden="1" customWidth="1"/>
    <col min="5384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39" width="0" hidden="1" customWidth="1"/>
    <col min="5640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5" width="0" hidden="1" customWidth="1"/>
    <col min="5896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1" width="0" hidden="1" customWidth="1"/>
    <col min="6152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7" width="0" hidden="1" customWidth="1"/>
    <col min="6408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3" width="0" hidden="1" customWidth="1"/>
    <col min="6664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19" width="0" hidden="1" customWidth="1"/>
    <col min="6920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5" width="0" hidden="1" customWidth="1"/>
    <col min="7176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1" width="0" hidden="1" customWidth="1"/>
    <col min="7432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7" width="0" hidden="1" customWidth="1"/>
    <col min="7688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3" width="0" hidden="1" customWidth="1"/>
    <col min="7944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199" width="0" hidden="1" customWidth="1"/>
    <col min="8200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5" width="0" hidden="1" customWidth="1"/>
    <col min="8456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1" width="0" hidden="1" customWidth="1"/>
    <col min="8712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7" width="0" hidden="1" customWidth="1"/>
    <col min="8968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3" width="0" hidden="1" customWidth="1"/>
    <col min="9224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79" width="0" hidden="1" customWidth="1"/>
    <col min="9480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5" width="0" hidden="1" customWidth="1"/>
    <col min="9736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1" width="0" hidden="1" customWidth="1"/>
    <col min="9992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7" width="0" hidden="1" customWidth="1"/>
    <col min="10248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3" width="0" hidden="1" customWidth="1"/>
    <col min="10504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59" width="0" hidden="1" customWidth="1"/>
    <col min="10760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5" width="0" hidden="1" customWidth="1"/>
    <col min="11016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1" width="0" hidden="1" customWidth="1"/>
    <col min="11272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7" width="0" hidden="1" customWidth="1"/>
    <col min="11528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3" width="0" hidden="1" customWidth="1"/>
    <col min="11784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39" width="0" hidden="1" customWidth="1"/>
    <col min="12040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5" width="0" hidden="1" customWidth="1"/>
    <col min="12296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1" width="0" hidden="1" customWidth="1"/>
    <col min="12552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7" width="0" hidden="1" customWidth="1"/>
    <col min="12808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3" width="0" hidden="1" customWidth="1"/>
    <col min="13064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19" width="0" hidden="1" customWidth="1"/>
    <col min="13320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5" width="0" hidden="1" customWidth="1"/>
    <col min="13576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1" width="0" hidden="1" customWidth="1"/>
    <col min="13832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7" width="0" hidden="1" customWidth="1"/>
    <col min="14088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3" width="0" hidden="1" customWidth="1"/>
    <col min="14344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599" width="0" hidden="1" customWidth="1"/>
    <col min="14600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5" width="0" hidden="1" customWidth="1"/>
    <col min="14856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1" width="0" hidden="1" customWidth="1"/>
    <col min="15112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7" width="0" hidden="1" customWidth="1"/>
    <col min="15368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3" width="0" hidden="1" customWidth="1"/>
    <col min="15624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79" width="0" hidden="1" customWidth="1"/>
    <col min="15880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5" width="0" hidden="1" customWidth="1"/>
    <col min="16136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3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3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4" ht="3.75" customHeight="1" x14ac:dyDescent="0.3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3"/>
    <row r="6" spans="1:14" x14ac:dyDescent="0.3">
      <c r="A6" s="26" t="s">
        <v>12</v>
      </c>
      <c r="B6" s="27" t="str">
        <f>VLOOKUP(L6,[1]LEDEN!A$1:E$65536,2,FALSE)</f>
        <v>RONDELE Freddy</v>
      </c>
      <c r="C6" s="26"/>
      <c r="D6" s="26"/>
      <c r="E6" s="26"/>
      <c r="F6" s="26" t="s">
        <v>13</v>
      </c>
      <c r="G6" s="28" t="str">
        <f>VLOOKUP(L6,[1]LEDEN!A$1:E$65536,3,FALSE)</f>
        <v>WOH</v>
      </c>
      <c r="H6" s="28" t="str">
        <f>VLOOKUP(L6,[1]LEDEN!A$1:E$65536,3,FALSE)</f>
        <v>WOH</v>
      </c>
      <c r="I6" s="26"/>
      <c r="J6" s="29"/>
      <c r="K6" s="26"/>
      <c r="L6" s="30">
        <v>7316</v>
      </c>
    </row>
    <row r="7" spans="1:14" ht="6" customHeight="1" x14ac:dyDescent="0.3"/>
    <row r="8" spans="1:14" x14ac:dyDescent="0.3">
      <c r="F8" s="31" t="s">
        <v>14</v>
      </c>
      <c r="G8" s="32" t="s">
        <v>15</v>
      </c>
      <c r="H8" s="32" t="s">
        <v>16</v>
      </c>
      <c r="I8" s="33" t="s">
        <v>17</v>
      </c>
      <c r="J8" s="34" t="s">
        <v>18</v>
      </c>
      <c r="K8" s="32" t="s">
        <v>19</v>
      </c>
      <c r="L8" s="32" t="s">
        <v>20</v>
      </c>
    </row>
    <row r="9" spans="1:14" ht="15" customHeight="1" x14ac:dyDescent="0.3">
      <c r="B9" s="35">
        <v>1</v>
      </c>
      <c r="C9" s="36" t="str">
        <f>VLOOKUP(N9,[1]LEDEN!A$1:E$65536,2,FALSE)</f>
        <v>DEVOS Claude</v>
      </c>
      <c r="D9" s="37"/>
      <c r="E9" s="37"/>
      <c r="F9" s="35">
        <v>2</v>
      </c>
      <c r="G9" s="35"/>
      <c r="H9" s="35">
        <v>18</v>
      </c>
      <c r="I9" s="35">
        <v>28</v>
      </c>
      <c r="J9" s="38">
        <f>ROUNDDOWN(H9/I9,3)</f>
        <v>0.64200000000000002</v>
      </c>
      <c r="K9" s="35">
        <v>3</v>
      </c>
      <c r="L9" s="39"/>
      <c r="N9">
        <v>8873</v>
      </c>
    </row>
    <row r="10" spans="1:14" ht="15" customHeight="1" x14ac:dyDescent="0.3">
      <c r="B10" s="35">
        <v>2</v>
      </c>
      <c r="C10" s="36" t="str">
        <f>VLOOKUP(N10,[1]LEDEN!A$1:E$65536,2,FALSE)</f>
        <v>DETOLLENAERE Jonny</v>
      </c>
      <c r="D10" s="37"/>
      <c r="E10" s="37"/>
      <c r="F10" s="35">
        <v>2</v>
      </c>
      <c r="G10" s="35"/>
      <c r="H10" s="35">
        <v>18</v>
      </c>
      <c r="I10" s="35">
        <v>53</v>
      </c>
      <c r="J10" s="38">
        <f>ROUNDDOWN(H10/I10,3)</f>
        <v>0.33900000000000002</v>
      </c>
      <c r="K10" s="35">
        <v>3</v>
      </c>
      <c r="L10" s="40">
        <v>1</v>
      </c>
      <c r="N10">
        <v>8156</v>
      </c>
    </row>
    <row r="11" spans="1:14" ht="15" customHeight="1" x14ac:dyDescent="0.3">
      <c r="B11" s="35">
        <v>3</v>
      </c>
      <c r="C11" s="36" t="str">
        <f>VLOOKUP(N11,[1]LEDEN!A$1:E$65536,2,FALSE)</f>
        <v>CALLAERT Alain</v>
      </c>
      <c r="D11" s="37"/>
      <c r="E11" s="37"/>
      <c r="F11" s="35">
        <v>2</v>
      </c>
      <c r="G11" s="35"/>
      <c r="H11" s="35">
        <v>18</v>
      </c>
      <c r="I11" s="35">
        <v>41</v>
      </c>
      <c r="J11" s="38">
        <f>ROUNDDOWN(H11/I11,3)</f>
        <v>0.439</v>
      </c>
      <c r="K11" s="35">
        <v>3</v>
      </c>
      <c r="L11" s="40"/>
      <c r="N11">
        <v>9529</v>
      </c>
    </row>
    <row r="12" spans="1:14" ht="15" hidden="1" customHeight="1" x14ac:dyDescent="0.3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/>
      <c r="I12" s="35"/>
      <c r="J12" s="38" t="e">
        <f>ROUNDDOWN(H12/I12,2)</f>
        <v>#DIV/0!</v>
      </c>
      <c r="K12" s="35"/>
      <c r="L12" s="40"/>
    </row>
    <row r="13" spans="1:14" ht="15" customHeight="1" x14ac:dyDescent="0.3">
      <c r="B13" s="35">
        <v>4</v>
      </c>
      <c r="C13" s="36" t="str">
        <f>VLOOKUP(N13,[1]LEDEN!A$1:E$65536,2,FALSE)</f>
        <v>DEVOS Claude</v>
      </c>
      <c r="D13" s="37"/>
      <c r="E13" s="37"/>
      <c r="F13" s="35">
        <v>2</v>
      </c>
      <c r="G13" s="35"/>
      <c r="H13" s="35">
        <v>18</v>
      </c>
      <c r="I13" s="35">
        <v>47</v>
      </c>
      <c r="J13" s="38">
        <f>ROUNDDOWN(H13/I13,3)</f>
        <v>0.38200000000000001</v>
      </c>
      <c r="K13" s="35">
        <v>2</v>
      </c>
      <c r="L13" s="40"/>
      <c r="N13">
        <v>8873</v>
      </c>
    </row>
    <row r="14" spans="1:14" ht="15" customHeight="1" x14ac:dyDescent="0.3">
      <c r="A14" s="41"/>
      <c r="B14" s="42"/>
      <c r="C14" s="41"/>
      <c r="D14" s="41"/>
      <c r="E14" s="41" t="s">
        <v>21</v>
      </c>
      <c r="F14" s="43">
        <f>SUM(F9:F13)</f>
        <v>8</v>
      </c>
      <c r="G14" s="43">
        <f>SUM(G9:G13)</f>
        <v>0</v>
      </c>
      <c r="H14" s="43">
        <f>SUM(H9:H13)</f>
        <v>72</v>
      </c>
      <c r="I14" s="43">
        <f>SUM(I9:I13)</f>
        <v>169</v>
      </c>
      <c r="J14" s="44">
        <f>ROUNDDOWN(H14/I14,3)</f>
        <v>0.42599999999999999</v>
      </c>
      <c r="K14" s="43">
        <f>MAX(K9:K13)</f>
        <v>3</v>
      </c>
      <c r="L14" s="45" t="s">
        <v>22</v>
      </c>
      <c r="M14" s="46"/>
    </row>
    <row r="15" spans="1:14" ht="8.25" customHeight="1" thickBot="1" x14ac:dyDescent="0.3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3"/>
    <row r="17" spans="1:14" x14ac:dyDescent="0.3">
      <c r="A17" s="26" t="s">
        <v>12</v>
      </c>
      <c r="B17" s="27" t="str">
        <f>VLOOKUP(L17,[1]LEDEN!A$1:E$65536,2,FALSE)</f>
        <v>DEVOS Claude</v>
      </c>
      <c r="C17" s="26"/>
      <c r="D17" s="26"/>
      <c r="E17" s="26"/>
      <c r="F17" s="26" t="s">
        <v>13</v>
      </c>
      <c r="G17" s="28" t="str">
        <f>VLOOKUP(L17,[1]LEDEN!A$1:E$65536,3,FALSE)</f>
        <v>K.GHOK</v>
      </c>
      <c r="H17" s="28" t="str">
        <f>VLOOKUP(L17,[1]LEDEN!A$1:E$65536,3,FALSE)</f>
        <v>K.GHOK</v>
      </c>
      <c r="I17" s="26"/>
      <c r="J17" s="29"/>
      <c r="K17" s="26"/>
      <c r="L17" s="30">
        <v>8873</v>
      </c>
    </row>
    <row r="18" spans="1:14" ht="6" customHeight="1" x14ac:dyDescent="0.3"/>
    <row r="19" spans="1:14" x14ac:dyDescent="0.3">
      <c r="F19" s="31" t="s">
        <v>14</v>
      </c>
      <c r="G19" s="32" t="s">
        <v>15</v>
      </c>
      <c r="H19" s="32" t="s">
        <v>16</v>
      </c>
      <c r="I19" s="33" t="s">
        <v>17</v>
      </c>
      <c r="J19" s="34" t="s">
        <v>18</v>
      </c>
      <c r="K19" s="32" t="s">
        <v>19</v>
      </c>
      <c r="L19" s="32" t="s">
        <v>20</v>
      </c>
    </row>
    <row r="20" spans="1:14" x14ac:dyDescent="0.3">
      <c r="B20" s="35">
        <v>1</v>
      </c>
      <c r="C20" s="36" t="str">
        <f>VLOOKUP(N20,[1]LEDEN!A$1:E$65536,2,FALSE)</f>
        <v>RONDELE Freddy</v>
      </c>
      <c r="D20" s="37"/>
      <c r="E20" s="37"/>
      <c r="F20" s="35">
        <v>0</v>
      </c>
      <c r="G20" s="35"/>
      <c r="H20" s="35">
        <v>14</v>
      </c>
      <c r="I20" s="35">
        <v>28</v>
      </c>
      <c r="J20" s="38">
        <f>ROUNDDOWN(H20/I20,3)</f>
        <v>0.5</v>
      </c>
      <c r="K20" s="35">
        <v>3</v>
      </c>
      <c r="L20" s="39"/>
      <c r="N20">
        <v>7316</v>
      </c>
    </row>
    <row r="21" spans="1:14" x14ac:dyDescent="0.3">
      <c r="B21" s="35">
        <v>2</v>
      </c>
      <c r="C21" s="36" t="str">
        <f>VLOOKUP(N21,[1]LEDEN!A$1:E$65536,2,FALSE)</f>
        <v>CALLAERT Alain</v>
      </c>
      <c r="D21" s="37"/>
      <c r="E21" s="37"/>
      <c r="F21" s="35">
        <v>2</v>
      </c>
      <c r="G21" s="35"/>
      <c r="H21" s="35">
        <v>18</v>
      </c>
      <c r="I21" s="35">
        <v>35</v>
      </c>
      <c r="J21" s="38">
        <f>ROUNDDOWN(H21/I21,3)</f>
        <v>0.51400000000000001</v>
      </c>
      <c r="K21" s="35">
        <v>4</v>
      </c>
      <c r="L21" s="40">
        <v>2</v>
      </c>
      <c r="N21">
        <v>9529</v>
      </c>
    </row>
    <row r="22" spans="1:14" x14ac:dyDescent="0.3">
      <c r="B22" s="35">
        <v>3</v>
      </c>
      <c r="C22" s="36" t="str">
        <f>VLOOKUP(N22,[1]LEDEN!A$1:E$65536,2,FALSE)</f>
        <v>DETOLLENAERE Jonny</v>
      </c>
      <c r="D22" s="37"/>
      <c r="E22" s="37"/>
      <c r="F22" s="35">
        <v>2</v>
      </c>
      <c r="G22" s="35"/>
      <c r="H22" s="35">
        <v>18</v>
      </c>
      <c r="I22" s="35">
        <v>44</v>
      </c>
      <c r="J22" s="38">
        <f>ROUNDDOWN(H22/I22,3)</f>
        <v>0.40899999999999997</v>
      </c>
      <c r="K22" s="35">
        <v>5</v>
      </c>
      <c r="L22" s="40"/>
      <c r="N22">
        <v>8156</v>
      </c>
    </row>
    <row r="23" spans="1:14" hidden="1" x14ac:dyDescent="0.3">
      <c r="B23" s="35"/>
      <c r="C23" s="36" t="e">
        <f>VLOOKUP(N23,[1]LEDEN!A$1:E$65536,2,FALSE)</f>
        <v>#N/A</v>
      </c>
      <c r="D23" s="37"/>
      <c r="E23" s="37"/>
      <c r="F23" s="35"/>
      <c r="G23" s="35"/>
      <c r="H23" s="35"/>
      <c r="I23" s="35"/>
      <c r="J23" s="38" t="e">
        <f>ROUNDDOWN(H23/I23,2)</f>
        <v>#DIV/0!</v>
      </c>
      <c r="K23" s="35"/>
      <c r="L23" s="40"/>
    </row>
    <row r="24" spans="1:14" x14ac:dyDescent="0.3">
      <c r="B24" s="35">
        <v>4</v>
      </c>
      <c r="C24" s="36" t="str">
        <f>VLOOKUP(N24,[1]LEDEN!A$1:E$65536,2,FALSE)</f>
        <v>RONDELE Freddy</v>
      </c>
      <c r="D24" s="37"/>
      <c r="E24" s="37"/>
      <c r="F24" s="35">
        <v>0</v>
      </c>
      <c r="G24" s="35"/>
      <c r="H24" s="35">
        <v>10</v>
      </c>
      <c r="I24" s="35">
        <v>47</v>
      </c>
      <c r="J24" s="38">
        <f>ROUNDDOWN(H24/I24,3)</f>
        <v>0.21199999999999999</v>
      </c>
      <c r="K24" s="35">
        <v>2</v>
      </c>
      <c r="L24" s="40"/>
      <c r="N24">
        <v>7316</v>
      </c>
    </row>
    <row r="25" spans="1:14" x14ac:dyDescent="0.3">
      <c r="A25" s="41"/>
      <c r="B25" s="42"/>
      <c r="C25" s="41"/>
      <c r="D25" s="41"/>
      <c r="E25" s="41" t="s">
        <v>21</v>
      </c>
      <c r="F25" s="43">
        <f>SUM(F20:F24)</f>
        <v>4</v>
      </c>
      <c r="G25" s="43">
        <f>SUM(G20:G24)</f>
        <v>0</v>
      </c>
      <c r="H25" s="43">
        <f>SUM(H20:H24)</f>
        <v>60</v>
      </c>
      <c r="I25" s="43">
        <f>SUM(I20:I24)</f>
        <v>154</v>
      </c>
      <c r="J25" s="44">
        <f>ROUNDDOWN(H25/I25,3)</f>
        <v>0.38900000000000001</v>
      </c>
      <c r="K25" s="43">
        <f>MAX(K20:K24)</f>
        <v>5</v>
      </c>
      <c r="L25" s="45" t="s">
        <v>22</v>
      </c>
    </row>
    <row r="26" spans="1:14" ht="7.5" customHeight="1" thickBot="1" x14ac:dyDescent="0.3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4" ht="3.75" customHeight="1" x14ac:dyDescent="0.3"/>
    <row r="28" spans="1:14" x14ac:dyDescent="0.3">
      <c r="A28" s="26" t="s">
        <v>12</v>
      </c>
      <c r="B28" s="27" t="str">
        <f>VLOOKUP(L28,[1]LEDEN!A$1:E$65536,2,FALSE)</f>
        <v>DETOLLENAERE Jonny</v>
      </c>
      <c r="C28" s="26"/>
      <c r="D28" s="26"/>
      <c r="E28" s="26"/>
      <c r="F28" s="26" t="s">
        <v>13</v>
      </c>
      <c r="G28" s="28" t="str">
        <f>VLOOKUP(L28,[1]LEDEN!A$1:E$65536,3,FALSE)</f>
        <v>DOS</v>
      </c>
      <c r="H28" s="28" t="str">
        <f>VLOOKUP(L28,[1]LEDEN!A$1:E$65536,3,FALSE)</f>
        <v>DOS</v>
      </c>
      <c r="I28" s="26"/>
      <c r="J28" s="29"/>
      <c r="K28" s="26"/>
      <c r="L28" s="30">
        <v>8156</v>
      </c>
    </row>
    <row r="29" spans="1:14" ht="7.5" customHeight="1" x14ac:dyDescent="0.3"/>
    <row r="30" spans="1:14" x14ac:dyDescent="0.3">
      <c r="F30" s="31" t="s">
        <v>14</v>
      </c>
      <c r="G30" s="32" t="s">
        <v>15</v>
      </c>
      <c r="H30" s="32">
        <v>2.2999999999999998</v>
      </c>
      <c r="I30" s="33" t="s">
        <v>17</v>
      </c>
      <c r="J30" s="34" t="s">
        <v>18</v>
      </c>
      <c r="K30" s="32" t="s">
        <v>19</v>
      </c>
      <c r="L30" s="32" t="s">
        <v>20</v>
      </c>
    </row>
    <row r="31" spans="1:14" x14ac:dyDescent="0.3">
      <c r="B31" s="35">
        <v>1</v>
      </c>
      <c r="C31" s="36" t="str">
        <f>VLOOKUP(N31,[1]LEDEN!A$1:E$65536,2,FALSE)</f>
        <v>CALLAERT Alain</v>
      </c>
      <c r="D31" s="37"/>
      <c r="E31" s="37"/>
      <c r="F31" s="35">
        <v>0</v>
      </c>
      <c r="G31" s="35"/>
      <c r="H31" s="35">
        <v>15</v>
      </c>
      <c r="I31" s="35">
        <v>53</v>
      </c>
      <c r="J31" s="38">
        <f>ROUNDDOWN(H31/I31,3)</f>
        <v>0.28299999999999997</v>
      </c>
      <c r="K31" s="35">
        <v>2</v>
      </c>
      <c r="L31" s="39"/>
      <c r="N31">
        <v>9529</v>
      </c>
    </row>
    <row r="32" spans="1:14" x14ac:dyDescent="0.3">
      <c r="B32" s="35">
        <v>2</v>
      </c>
      <c r="C32" s="36" t="str">
        <f>VLOOKUP(N32,[1]LEDEN!A$1:E$65536,2,FALSE)</f>
        <v>RONDELE Freddy</v>
      </c>
      <c r="D32" s="37"/>
      <c r="E32" s="37"/>
      <c r="F32" s="35">
        <v>0</v>
      </c>
      <c r="G32" s="35"/>
      <c r="H32" s="35">
        <v>13</v>
      </c>
      <c r="I32" s="35">
        <v>53</v>
      </c>
      <c r="J32" s="38">
        <f>ROUNDDOWN(H32/I32,3)</f>
        <v>0.245</v>
      </c>
      <c r="K32" s="35">
        <v>4</v>
      </c>
      <c r="L32" s="40">
        <v>3</v>
      </c>
      <c r="N32">
        <v>7316</v>
      </c>
    </row>
    <row r="33" spans="1:14" hidden="1" x14ac:dyDescent="0.3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/>
      <c r="I33" s="35"/>
      <c r="J33" s="38" t="e">
        <f>ROUNDDOWN(H33/I33,3)</f>
        <v>#DIV/0!</v>
      </c>
      <c r="K33" s="35"/>
      <c r="L33" s="40"/>
    </row>
    <row r="34" spans="1:14" x14ac:dyDescent="0.3">
      <c r="B34" s="35">
        <v>3</v>
      </c>
      <c r="C34" s="36" t="str">
        <f>VLOOKUP(N34,[1]LEDEN!A$1:E$65536,2,FALSE)</f>
        <v>DEVOS Claude</v>
      </c>
      <c r="D34" s="37"/>
      <c r="E34" s="37"/>
      <c r="F34" s="35">
        <v>0</v>
      </c>
      <c r="G34" s="35"/>
      <c r="H34" s="35">
        <v>10</v>
      </c>
      <c r="I34" s="35">
        <v>44</v>
      </c>
      <c r="J34" s="38">
        <f>ROUNDDOWN(H34/I34,2)</f>
        <v>0.22</v>
      </c>
      <c r="K34" s="35">
        <v>2</v>
      </c>
      <c r="L34" s="40"/>
      <c r="N34">
        <v>8873</v>
      </c>
    </row>
    <row r="35" spans="1:14" x14ac:dyDescent="0.3">
      <c r="B35" s="35">
        <v>4</v>
      </c>
      <c r="C35" s="36" t="str">
        <f>VLOOKUP(N35,[1]LEDEN!A$1:E$65536,2,FALSE)</f>
        <v>CALLAERT Alain</v>
      </c>
      <c r="D35" s="37"/>
      <c r="E35" s="37"/>
      <c r="F35" s="35">
        <v>2</v>
      </c>
      <c r="G35" s="35"/>
      <c r="H35" s="35">
        <v>18</v>
      </c>
      <c r="I35" s="35">
        <v>31</v>
      </c>
      <c r="J35" s="38">
        <f>ROUNDDOWN(H35/I35,3)</f>
        <v>0.57999999999999996</v>
      </c>
      <c r="K35" s="35">
        <v>3</v>
      </c>
      <c r="L35" s="40"/>
      <c r="N35">
        <v>9529</v>
      </c>
    </row>
    <row r="36" spans="1:14" x14ac:dyDescent="0.3">
      <c r="A36" s="41"/>
      <c r="B36" s="42"/>
      <c r="C36" s="41"/>
      <c r="D36" s="41"/>
      <c r="E36" s="41" t="s">
        <v>21</v>
      </c>
      <c r="F36" s="43">
        <f>SUM(F31:F35)</f>
        <v>2</v>
      </c>
      <c r="G36" s="43">
        <f>SUM(G31:G35)</f>
        <v>0</v>
      </c>
      <c r="H36" s="43">
        <f>SUM(H31:H35)</f>
        <v>56</v>
      </c>
      <c r="I36" s="43">
        <f>SUM(I31:I35)</f>
        <v>181</v>
      </c>
      <c r="J36" s="44">
        <f>ROUNDDOWN(H36/I36,3)</f>
        <v>0.309</v>
      </c>
      <c r="K36" s="43">
        <f>MAX(K31:K35)</f>
        <v>4</v>
      </c>
      <c r="L36" s="45" t="s">
        <v>23</v>
      </c>
    </row>
    <row r="37" spans="1:14" ht="6.75" customHeight="1" thickBot="1" x14ac:dyDescent="0.3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3"/>
    <row r="39" spans="1:14" ht="13.5" customHeight="1" x14ac:dyDescent="0.3">
      <c r="A39" s="26" t="s">
        <v>12</v>
      </c>
      <c r="B39" s="27" t="str">
        <f>VLOOKUP(L39,[1]LEDEN!A$1:E$65536,2,FALSE)</f>
        <v>CALLAERT Alain</v>
      </c>
      <c r="C39" s="26"/>
      <c r="D39" s="26"/>
      <c r="E39" s="26"/>
      <c r="F39" s="26" t="s">
        <v>13</v>
      </c>
      <c r="G39" s="28" t="str">
        <f>VLOOKUP(L39,[1]LEDEN!A$1:E$65536,3,FALSE)</f>
        <v>KK</v>
      </c>
      <c r="H39" s="28" t="str">
        <f>VLOOKUP(L39,[1]LEDEN!A$1:E$65536,3,FALSE)</f>
        <v>KK</v>
      </c>
      <c r="I39" s="26"/>
      <c r="J39" s="29"/>
      <c r="K39" s="26"/>
      <c r="L39" s="30">
        <v>9529</v>
      </c>
    </row>
    <row r="41" spans="1:14" x14ac:dyDescent="0.3">
      <c r="F41" s="31" t="s">
        <v>14</v>
      </c>
      <c r="G41" s="32" t="s">
        <v>15</v>
      </c>
      <c r="H41" s="32">
        <v>2.2999999999999998</v>
      </c>
      <c r="I41" s="33" t="s">
        <v>17</v>
      </c>
      <c r="J41" s="34" t="s">
        <v>18</v>
      </c>
      <c r="K41" s="32" t="s">
        <v>19</v>
      </c>
      <c r="L41" s="32" t="s">
        <v>20</v>
      </c>
    </row>
    <row r="42" spans="1:14" x14ac:dyDescent="0.3">
      <c r="B42" s="35">
        <v>1</v>
      </c>
      <c r="C42" s="36" t="str">
        <f>VLOOKUP(N42,[1]LEDEN!A$1:E$65536,2,FALSE)</f>
        <v>DETOLLENAERE Jonny</v>
      </c>
      <c r="D42" s="37"/>
      <c r="E42" s="37"/>
      <c r="F42" s="35">
        <v>2</v>
      </c>
      <c r="G42" s="35"/>
      <c r="H42" s="35">
        <v>18</v>
      </c>
      <c r="I42" s="35">
        <v>53</v>
      </c>
      <c r="J42" s="38">
        <f t="shared" ref="J42:J47" si="0">ROUNDDOWN(H42/I42,3)</f>
        <v>0.33900000000000002</v>
      </c>
      <c r="K42" s="35">
        <v>2</v>
      </c>
      <c r="L42" s="39"/>
      <c r="N42">
        <v>8156</v>
      </c>
    </row>
    <row r="43" spans="1:14" x14ac:dyDescent="0.3">
      <c r="B43" s="35">
        <v>2</v>
      </c>
      <c r="C43" s="36" t="str">
        <f>VLOOKUP(N43,[1]LEDEN!A$1:E$65536,2,FALSE)</f>
        <v>DEVOS Claude</v>
      </c>
      <c r="D43" s="37"/>
      <c r="E43" s="37"/>
      <c r="F43" s="35">
        <v>0</v>
      </c>
      <c r="G43" s="35"/>
      <c r="H43" s="35">
        <v>14</v>
      </c>
      <c r="I43" s="35">
        <v>35</v>
      </c>
      <c r="J43" s="38">
        <f t="shared" si="0"/>
        <v>0.4</v>
      </c>
      <c r="K43" s="35">
        <v>3</v>
      </c>
      <c r="L43" s="40">
        <v>4</v>
      </c>
      <c r="N43">
        <v>8873</v>
      </c>
    </row>
    <row r="44" spans="1:14" x14ac:dyDescent="0.3">
      <c r="B44" s="35">
        <v>3</v>
      </c>
      <c r="C44" s="36" t="str">
        <f>VLOOKUP(N44,[1]LEDEN!A$1:E$65536,2,FALSE)</f>
        <v>RONDELE Freddy</v>
      </c>
      <c r="D44" s="37"/>
      <c r="E44" s="37"/>
      <c r="F44" s="35">
        <v>0</v>
      </c>
      <c r="G44" s="35"/>
      <c r="H44" s="35">
        <v>15</v>
      </c>
      <c r="I44" s="35">
        <v>41</v>
      </c>
      <c r="J44" s="38">
        <f t="shared" si="0"/>
        <v>0.36499999999999999</v>
      </c>
      <c r="K44" s="35">
        <v>4</v>
      </c>
      <c r="L44" s="40"/>
      <c r="N44">
        <v>7316</v>
      </c>
    </row>
    <row r="45" spans="1:14" x14ac:dyDescent="0.3">
      <c r="B45" s="35">
        <v>4</v>
      </c>
      <c r="C45" s="36" t="str">
        <f>VLOOKUP(N45,[1]LEDEN!A$1:E$65536,2,FALSE)</f>
        <v>DETOLLENAERE Jonny</v>
      </c>
      <c r="D45" s="37"/>
      <c r="E45" s="37"/>
      <c r="F45" s="35">
        <v>0</v>
      </c>
      <c r="G45" s="35"/>
      <c r="H45" s="35">
        <v>2</v>
      </c>
      <c r="I45" s="35">
        <v>31</v>
      </c>
      <c r="J45" s="38">
        <f t="shared" si="0"/>
        <v>6.4000000000000001E-2</v>
      </c>
      <c r="K45" s="35">
        <v>1</v>
      </c>
      <c r="L45" s="40"/>
      <c r="N45">
        <v>8156</v>
      </c>
    </row>
    <row r="46" spans="1:14" hidden="1" x14ac:dyDescent="0.3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 t="shared" si="0"/>
        <v>#DIV/0!</v>
      </c>
      <c r="K46" s="35"/>
      <c r="L46" s="40"/>
    </row>
    <row r="47" spans="1:14" x14ac:dyDescent="0.3">
      <c r="A47" s="41"/>
      <c r="B47" s="42"/>
      <c r="C47" s="41"/>
      <c r="D47" s="41"/>
      <c r="E47" s="41" t="s">
        <v>21</v>
      </c>
      <c r="F47" s="43">
        <f>SUM(F42:F46)</f>
        <v>2</v>
      </c>
      <c r="G47" s="43">
        <f>SUM(G42:G46)</f>
        <v>0</v>
      </c>
      <c r="H47" s="43">
        <f>SUM(H42:H46)</f>
        <v>49</v>
      </c>
      <c r="I47" s="43">
        <f>SUM(I42:I46)</f>
        <v>160</v>
      </c>
      <c r="J47" s="44">
        <f t="shared" si="0"/>
        <v>0.30599999999999999</v>
      </c>
      <c r="K47" s="43">
        <f>MAX(K42:K46)</f>
        <v>4</v>
      </c>
      <c r="L47" s="45" t="s">
        <v>24</v>
      </c>
    </row>
    <row r="48" spans="1:14" ht="4.5" customHeight="1" thickBot="1" x14ac:dyDescent="0.3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ht="6" customHeight="1" x14ac:dyDescent="0.3"/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cp:lastPrinted>2018-03-05T19:15:01Z</cp:lastPrinted>
  <dcterms:created xsi:type="dcterms:W3CDTF">2018-03-05T19:14:57Z</dcterms:created>
  <dcterms:modified xsi:type="dcterms:W3CDTF">2018-03-05T19:18:49Z</dcterms:modified>
</cp:coreProperties>
</file>