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20595" windowHeight="946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<sst xmlns="http://schemas.openxmlformats.org/spreadsheetml/2006/main" count="51" uniqueCount="22">
  <si>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</si>
  <si>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</si>
  <si>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</si>
  <si>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</si>
  <si>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3° KLASSE DRIEBANDEN</t>
  </si>
  <si>
    <t xml:space="preserve">        KLEIN</t>
  </si>
  <si>
    <t>datum:</t>
  </si>
  <si>
    <t>Lokaal:</t>
  </si>
  <si>
    <t>Ingelmunsterse B.A.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</si>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</sst>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50</xdr:row>
      <xdr:rowOff>0</xdr:rowOff>
    </xdr:from>
    <xdr:to>
      <xdr:col>11</xdr:col>
      <xdr:colOff>342900</xdr:colOff>
      <xdr:row>54</xdr:row>
      <xdr:rowOff>85725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7277100"/>
          <a:ext cx="54768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4.8515625" style="0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42057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CARDON Eddy</v>
      </c>
      <c r="C6" s="26"/>
      <c r="D6" s="26"/>
      <c r="E6" s="26"/>
      <c r="F6" s="26" t="s">
        <v>12</v>
      </c>
      <c r="G6" s="28" t="str">
        <f>VLOOKUP(L6,'[1]LEDEN'!A:E,3,FALSE)</f>
        <v>IBA</v>
      </c>
      <c r="H6" s="28"/>
      <c r="I6" s="26"/>
      <c r="J6" s="29"/>
      <c r="K6" s="26"/>
      <c r="L6" s="30">
        <v>1059</v>
      </c>
    </row>
    <row r="7" ht="6" customHeight="1"/>
    <row r="8" spans="6:12" ht="15">
      <c r="F8" s="31" t="s">
        <v>13</v>
      </c>
      <c r="G8" s="32" t="s">
        <v>14</v>
      </c>
      <c r="H8" s="32">
        <v>2.3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2:14" ht="15" customHeight="1">
      <c r="B9" s="35">
        <v>1</v>
      </c>
      <c r="C9" s="36" t="str">
        <f>VLOOKUP(N9,'[1]LEDEN'!A:E,2,FALSE)</f>
        <v>BEGHIN Bernard</v>
      </c>
      <c r="D9" s="37"/>
      <c r="E9" s="37"/>
      <c r="F9" s="35">
        <v>2</v>
      </c>
      <c r="G9" s="35"/>
      <c r="H9" s="35">
        <v>27</v>
      </c>
      <c r="I9" s="35">
        <v>54</v>
      </c>
      <c r="J9" s="38">
        <f>ROUNDDOWN(H9/I9,3)</f>
        <v>0.5</v>
      </c>
      <c r="K9" s="35">
        <v>3</v>
      </c>
      <c r="L9" s="39"/>
      <c r="N9">
        <v>4702</v>
      </c>
    </row>
    <row r="10" spans="2:14" ht="15" customHeight="1">
      <c r="B10" s="35">
        <v>2</v>
      </c>
      <c r="C10" s="36" t="str">
        <f>VLOOKUP(N10,'[1]LEDEN'!A:E,2,FALSE)</f>
        <v>CALLENS Filip</v>
      </c>
      <c r="D10" s="37"/>
      <c r="E10" s="37"/>
      <c r="F10" s="35">
        <v>2</v>
      </c>
      <c r="G10" s="35"/>
      <c r="H10" s="35">
        <v>27</v>
      </c>
      <c r="I10" s="35">
        <v>55</v>
      </c>
      <c r="J10" s="38">
        <f>ROUNDDOWN(H10/I10,3)</f>
        <v>0.49</v>
      </c>
      <c r="K10" s="35">
        <v>6</v>
      </c>
      <c r="L10" s="40">
        <v>1</v>
      </c>
      <c r="N10">
        <v>8704</v>
      </c>
    </row>
    <row r="11" spans="2:14" ht="15" customHeight="1">
      <c r="B11" s="35">
        <v>3</v>
      </c>
      <c r="C11" s="36" t="str">
        <f>VLOOKUP(N11,'[1]LEDEN'!A:E,2,FALSE)</f>
        <v>VERBRUGGHE Philippe</v>
      </c>
      <c r="D11" s="37"/>
      <c r="E11" s="37"/>
      <c r="F11" s="35">
        <v>2</v>
      </c>
      <c r="G11" s="35"/>
      <c r="H11" s="35">
        <v>27</v>
      </c>
      <c r="I11" s="35">
        <v>29</v>
      </c>
      <c r="J11" s="38">
        <f>ROUNDDOWN(H11/I11,3)</f>
        <v>0.931</v>
      </c>
      <c r="K11" s="35">
        <v>4</v>
      </c>
      <c r="L11" s="40"/>
      <c r="N11">
        <v>9274</v>
      </c>
    </row>
    <row r="12" spans="2:12" ht="15" customHeight="1" hidden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0"/>
    </row>
    <row r="13" spans="2:12" ht="15" customHeight="1">
      <c r="B13" s="35">
        <v>4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ROUNDDOWN(H13/I13,3)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81</v>
      </c>
      <c r="I14" s="43">
        <f>SUM(I9:I13)</f>
        <v>138</v>
      </c>
      <c r="J14" s="44">
        <f>ROUNDDOWN(H14/I14,3)</f>
        <v>0.586</v>
      </c>
      <c r="K14" s="43">
        <f>MAX(K9:K13)</f>
        <v>6</v>
      </c>
      <c r="L14" s="45" t="s">
        <v>20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VERBRUGGHE Philippe</v>
      </c>
      <c r="C17" s="26"/>
      <c r="D17" s="26"/>
      <c r="E17" s="26"/>
      <c r="F17" s="26" t="s">
        <v>12</v>
      </c>
      <c r="G17" s="28" t="str">
        <f>VLOOKUP(L17,'[1]LEDEN'!A:E,3,FALSE)</f>
        <v>K.GHOK</v>
      </c>
      <c r="H17" s="28"/>
      <c r="I17" s="26"/>
      <c r="J17" s="29"/>
      <c r="K17" s="26"/>
      <c r="L17" s="30">
        <v>9274</v>
      </c>
    </row>
    <row r="18" ht="6" customHeight="1"/>
    <row r="19" spans="6:12" ht="15">
      <c r="F19" s="31" t="s">
        <v>13</v>
      </c>
      <c r="G19" s="32" t="s">
        <v>14</v>
      </c>
      <c r="H19" s="32">
        <v>2.3</v>
      </c>
      <c r="I19" s="33" t="s">
        <v>15</v>
      </c>
      <c r="J19" s="34" t="s">
        <v>16</v>
      </c>
      <c r="K19" s="32" t="s">
        <v>17</v>
      </c>
      <c r="L19" s="32" t="s">
        <v>18</v>
      </c>
    </row>
    <row r="20" spans="2:14" ht="15">
      <c r="B20" s="35">
        <v>1</v>
      </c>
      <c r="C20" s="36" t="str">
        <f>VLOOKUP(N20,'[1]LEDEN'!A:E,2,FALSE)</f>
        <v>CALLENS Filip</v>
      </c>
      <c r="D20" s="37"/>
      <c r="E20" s="37"/>
      <c r="F20" s="35">
        <v>2</v>
      </c>
      <c r="G20" s="35"/>
      <c r="H20" s="35">
        <v>27</v>
      </c>
      <c r="I20" s="35">
        <v>47</v>
      </c>
      <c r="J20" s="38">
        <f>ROUNDDOWN(H20/I20,3)</f>
        <v>0.574</v>
      </c>
      <c r="K20" s="35">
        <v>4</v>
      </c>
      <c r="L20" s="39"/>
      <c r="N20">
        <v>8704</v>
      </c>
    </row>
    <row r="21" spans="2:14" ht="15">
      <c r="B21" s="35">
        <v>2</v>
      </c>
      <c r="C21" s="36" t="str">
        <f>VLOOKUP(N21,'[1]LEDEN'!A:E,2,FALSE)</f>
        <v>BEGHIN Bernard</v>
      </c>
      <c r="D21" s="37"/>
      <c r="E21" s="37"/>
      <c r="F21" s="35">
        <v>2</v>
      </c>
      <c r="G21" s="35"/>
      <c r="H21" s="35">
        <v>27</v>
      </c>
      <c r="I21" s="35">
        <v>56</v>
      </c>
      <c r="J21" s="38">
        <f>ROUNDDOWN(H21/I21,3)</f>
        <v>0.482</v>
      </c>
      <c r="K21" s="35">
        <v>4</v>
      </c>
      <c r="L21" s="40">
        <v>2</v>
      </c>
      <c r="N21">
        <v>4702</v>
      </c>
    </row>
    <row r="22" spans="2:14" ht="15">
      <c r="B22" s="35">
        <v>3</v>
      </c>
      <c r="C22" s="36" t="str">
        <f>VLOOKUP(N22,'[1]LEDEN'!A:E,2,FALSE)</f>
        <v>CARDON Eddy</v>
      </c>
      <c r="D22" s="37"/>
      <c r="E22" s="37"/>
      <c r="F22" s="35">
        <v>0</v>
      </c>
      <c r="G22" s="35"/>
      <c r="H22" s="35">
        <v>21</v>
      </c>
      <c r="I22" s="35">
        <v>29</v>
      </c>
      <c r="J22" s="38">
        <f>ROUNDDOWN(H22/I22,3)</f>
        <v>0.724</v>
      </c>
      <c r="K22" s="35">
        <v>5</v>
      </c>
      <c r="L22" s="40"/>
      <c r="N22">
        <v>1059</v>
      </c>
    </row>
    <row r="23" spans="2:12" ht="15" hidden="1">
      <c r="B23" s="35"/>
      <c r="C23" s="36" t="e">
        <f>VLOOKUP(N23,'[1]LEDEN'!A:E,2,FALSE)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ROUNDDOWN(H23/I23,2)</f>
        <v>#DIV/0!</v>
      </c>
      <c r="K23" s="35"/>
      <c r="L23" s="40"/>
    </row>
    <row r="24" spans="2:12" ht="15">
      <c r="B24" s="35">
        <v>4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ROUNDDOWN(H24/I24,3)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75</v>
      </c>
      <c r="I25" s="43">
        <f>SUM(I20:I24)</f>
        <v>132</v>
      </c>
      <c r="J25" s="44">
        <f>ROUNDDOWN(H25/I25,3)</f>
        <v>0.568</v>
      </c>
      <c r="K25" s="43">
        <f>MAX(K20:K24)</f>
        <v>5</v>
      </c>
      <c r="L25" s="45" t="s">
        <v>20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BEGHIN Bernard</v>
      </c>
      <c r="C28" s="26"/>
      <c r="D28" s="26"/>
      <c r="E28" s="26"/>
      <c r="F28" s="26" t="s">
        <v>12</v>
      </c>
      <c r="G28" s="28" t="str">
        <f>VLOOKUP(L28,'[1]LEDEN'!A:E,3,FALSE)</f>
        <v>RT</v>
      </c>
      <c r="H28" s="28"/>
      <c r="I28" s="26"/>
      <c r="J28" s="29"/>
      <c r="K28" s="26"/>
      <c r="L28" s="30">
        <v>4702</v>
      </c>
    </row>
    <row r="29" ht="7.5" customHeight="1"/>
    <row r="30" spans="6:12" ht="15">
      <c r="F30" s="31" t="s">
        <v>13</v>
      </c>
      <c r="G30" s="32" t="s">
        <v>14</v>
      </c>
      <c r="H30" s="32">
        <v>2.3</v>
      </c>
      <c r="I30" s="33" t="s">
        <v>15</v>
      </c>
      <c r="J30" s="34" t="s">
        <v>16</v>
      </c>
      <c r="K30" s="32" t="s">
        <v>17</v>
      </c>
      <c r="L30" s="32" t="s">
        <v>18</v>
      </c>
    </row>
    <row r="31" spans="2:14" ht="15">
      <c r="B31" s="35">
        <v>1</v>
      </c>
      <c r="C31" s="36" t="str">
        <f>VLOOKUP(N31,'[1]LEDEN'!A:E,2,FALSE)</f>
        <v>CARDON Eddy</v>
      </c>
      <c r="D31" s="37"/>
      <c r="E31" s="37"/>
      <c r="F31" s="35">
        <v>0</v>
      </c>
      <c r="G31" s="35"/>
      <c r="H31" s="35">
        <v>21</v>
      </c>
      <c r="I31" s="35">
        <v>54</v>
      </c>
      <c r="J31" s="38">
        <f>ROUNDDOWN(H31/I31,3)</f>
        <v>0.388</v>
      </c>
      <c r="K31" s="35">
        <v>3</v>
      </c>
      <c r="L31" s="39"/>
      <c r="N31">
        <v>1059</v>
      </c>
    </row>
    <row r="32" spans="2:14" ht="15">
      <c r="B32" s="35">
        <v>2</v>
      </c>
      <c r="C32" s="36" t="str">
        <f>VLOOKUP(N32,'[1]LEDEN'!A:E,2,FALSE)</f>
        <v>VERBRUGGHE Philippe</v>
      </c>
      <c r="D32" s="37"/>
      <c r="E32" s="37"/>
      <c r="F32" s="35">
        <v>0</v>
      </c>
      <c r="G32" s="35"/>
      <c r="H32" s="35">
        <v>21</v>
      </c>
      <c r="I32" s="35">
        <v>56</v>
      </c>
      <c r="J32" s="38">
        <f>ROUNDDOWN(H32/I32,3)</f>
        <v>0.375</v>
      </c>
      <c r="K32" s="35">
        <v>2</v>
      </c>
      <c r="L32" s="40">
        <v>3</v>
      </c>
      <c r="N32">
        <v>9274</v>
      </c>
    </row>
    <row r="33" spans="2:12" ht="15" hidden="1">
      <c r="B33" s="35">
        <v>3</v>
      </c>
      <c r="C33" s="36" t="e">
        <f>VLOOKUP(N33,'[1]LEDEN'!A:E,2,FALSE)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>ROUNDDOWN(H33/I33,3)</f>
        <v>#DIV/0!</v>
      </c>
      <c r="K33" s="35"/>
      <c r="L33" s="40"/>
    </row>
    <row r="34" spans="2:14" ht="15">
      <c r="B34" s="35">
        <v>3</v>
      </c>
      <c r="C34" s="36" t="str">
        <f>VLOOKUP(N34,'[1]LEDEN'!A:E,2,FALSE)</f>
        <v>CALLENS Filip</v>
      </c>
      <c r="D34" s="37"/>
      <c r="E34" s="37"/>
      <c r="F34" s="35">
        <v>2</v>
      </c>
      <c r="G34" s="35"/>
      <c r="H34" s="35">
        <v>27</v>
      </c>
      <c r="I34" s="35">
        <v>48</v>
      </c>
      <c r="J34" s="38">
        <f>ROUNDDOWN(H34/I34,2)</f>
        <v>0.56</v>
      </c>
      <c r="K34" s="35">
        <v>3</v>
      </c>
      <c r="L34" s="40"/>
      <c r="N34">
        <v>8704</v>
      </c>
    </row>
    <row r="35" spans="2:12" ht="15">
      <c r="B35" s="35">
        <v>4</v>
      </c>
      <c r="C35" s="36" t="e">
        <f>VLOOKUP(N35,'[1]LEDEN'!A:E,2,FALSE)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ROUNDDOWN(H35/I35,3)</f>
        <v>#DIV/0!</v>
      </c>
      <c r="K35" s="35"/>
      <c r="L35" s="40"/>
    </row>
    <row r="36" spans="1:12" ht="15">
      <c r="A36" s="41"/>
      <c r="B36" s="42"/>
      <c r="C36" s="41"/>
      <c r="D36" s="41"/>
      <c r="E36" s="41" t="s">
        <v>19</v>
      </c>
      <c r="F36" s="43">
        <f>SUM(F31:F35)</f>
        <v>2</v>
      </c>
      <c r="G36" s="43">
        <f>SUM(G31:G35)</f>
        <v>0</v>
      </c>
      <c r="H36" s="43">
        <f>SUM(H31:H35)</f>
        <v>69</v>
      </c>
      <c r="I36" s="43">
        <f>SUM(I31:I35)</f>
        <v>158</v>
      </c>
      <c r="J36" s="44">
        <f>ROUNDDOWN(H36/I36,3)</f>
        <v>0.436</v>
      </c>
      <c r="K36" s="43">
        <f>MAX(K31:K35)</f>
        <v>3</v>
      </c>
      <c r="L36" s="45" t="s">
        <v>21</v>
      </c>
    </row>
    <row r="37" spans="1:12" ht="6.75" customHeight="1" thickBot="1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ht="6" customHeight="1"/>
    <row r="39" spans="1:12" ht="13.5" customHeight="1">
      <c r="A39" s="26" t="s">
        <v>11</v>
      </c>
      <c r="B39" s="27" t="str">
        <f>VLOOKUP(L39,'[1]LEDEN'!A:E,2,FALSE)</f>
        <v>CALLENS Filip</v>
      </c>
      <c r="C39" s="26"/>
      <c r="D39" s="26"/>
      <c r="E39" s="26"/>
      <c r="F39" s="26" t="s">
        <v>12</v>
      </c>
      <c r="G39" s="28" t="str">
        <f>VLOOKUP(L39,'[1]LEDEN'!A:E,3,FALSE)</f>
        <v>CBC-DLS</v>
      </c>
      <c r="H39" s="28"/>
      <c r="I39" s="26"/>
      <c r="J39" s="29"/>
      <c r="K39" s="26"/>
      <c r="L39" s="30">
        <v>8704</v>
      </c>
    </row>
    <row r="41" spans="6:12" ht="15">
      <c r="F41" s="31" t="s">
        <v>13</v>
      </c>
      <c r="G41" s="32" t="s">
        <v>14</v>
      </c>
      <c r="H41" s="32">
        <v>2.3</v>
      </c>
      <c r="I41" s="33" t="s">
        <v>15</v>
      </c>
      <c r="J41" s="34" t="s">
        <v>16</v>
      </c>
      <c r="K41" s="32" t="s">
        <v>17</v>
      </c>
      <c r="L41" s="32" t="s">
        <v>18</v>
      </c>
    </row>
    <row r="42" spans="2:14" ht="15">
      <c r="B42" s="35">
        <v>1</v>
      </c>
      <c r="C42" s="36" t="str">
        <f>VLOOKUP(N42,'[1]LEDEN'!A:E,2,FALSE)</f>
        <v>VERBRUGGHE Philippe</v>
      </c>
      <c r="D42" s="37"/>
      <c r="E42" s="37"/>
      <c r="F42" s="35">
        <v>0</v>
      </c>
      <c r="G42" s="35"/>
      <c r="H42" s="35">
        <v>22</v>
      </c>
      <c r="I42" s="35">
        <v>47</v>
      </c>
      <c r="J42" s="38">
        <f>ROUNDDOWN(H42/I42,3)</f>
        <v>0.468</v>
      </c>
      <c r="K42" s="35">
        <v>4</v>
      </c>
      <c r="L42" s="39"/>
      <c r="N42">
        <v>9274</v>
      </c>
    </row>
    <row r="43" spans="2:14" ht="15">
      <c r="B43" s="35">
        <v>2</v>
      </c>
      <c r="C43" s="36" t="str">
        <f>VLOOKUP(N43,'[1]LEDEN'!A:E,2,FALSE)</f>
        <v>CARDON Eddy</v>
      </c>
      <c r="D43" s="37"/>
      <c r="E43" s="37"/>
      <c r="F43" s="35">
        <v>0</v>
      </c>
      <c r="G43" s="35"/>
      <c r="H43" s="35">
        <v>23</v>
      </c>
      <c r="I43" s="35">
        <v>55</v>
      </c>
      <c r="J43" s="38">
        <f>ROUNDDOWN(H43/I43,3)</f>
        <v>0.418</v>
      </c>
      <c r="K43" s="35">
        <v>2</v>
      </c>
      <c r="L43" s="40">
        <v>4</v>
      </c>
      <c r="N43">
        <v>1059</v>
      </c>
    </row>
    <row r="44" spans="2:14" ht="15">
      <c r="B44" s="35">
        <v>3</v>
      </c>
      <c r="C44" s="36" t="str">
        <f>VLOOKUP(N44,'[1]LEDEN'!A:E,2,FALSE)</f>
        <v>BEGHIN Bernard</v>
      </c>
      <c r="D44" s="37"/>
      <c r="E44" s="37"/>
      <c r="F44" s="35">
        <v>0</v>
      </c>
      <c r="G44" s="35"/>
      <c r="H44" s="35">
        <v>26</v>
      </c>
      <c r="I44" s="35">
        <v>48</v>
      </c>
      <c r="J44" s="38">
        <f>ROUNDDOWN(H44/I44,3)</f>
        <v>0.541</v>
      </c>
      <c r="K44" s="35">
        <v>2</v>
      </c>
      <c r="L44" s="40"/>
      <c r="N44">
        <v>4702</v>
      </c>
    </row>
    <row r="45" spans="2:12" ht="15">
      <c r="B45" s="35">
        <v>4</v>
      </c>
      <c r="C45" s="36" t="e">
        <f>VLOOKUP(N45,'[1]LEDEN'!A:E,2,FALSE)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>ROUNDDOWN(H45/I45,2)</f>
        <v>#DIV/0!</v>
      </c>
      <c r="K45" s="35"/>
      <c r="L45" s="40"/>
    </row>
    <row r="46" spans="2:12" ht="15" hidden="1">
      <c r="B46" s="35">
        <v>5</v>
      </c>
      <c r="C46" s="36" t="e">
        <f>VLOOKUP(N46,'[1]LEDEN'!A:E,2,FALSE)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2" ht="15">
      <c r="A47" s="41"/>
      <c r="B47" s="42"/>
      <c r="C47" s="41"/>
      <c r="D47" s="41"/>
      <c r="E47" s="41" t="s">
        <v>19</v>
      </c>
      <c r="F47" s="43">
        <f>SUM(F42:F46)</f>
        <v>0</v>
      </c>
      <c r="G47" s="43">
        <f>SUM(G42:G46)</f>
        <v>0</v>
      </c>
      <c r="H47" s="43">
        <f>SUM(H42:H46)</f>
        <v>71</v>
      </c>
      <c r="I47" s="43">
        <f>SUM(I42:I46)</f>
        <v>150</v>
      </c>
      <c r="J47" s="44">
        <f>ROUNDDOWN(H47/I47,3)</f>
        <v>0.473</v>
      </c>
      <c r="K47" s="43">
        <f>MAX(K42:K46)</f>
        <v>4</v>
      </c>
      <c r="L47" s="45" t="s">
        <v>21</v>
      </c>
    </row>
    <row r="48" spans="1:12" ht="4.5" customHeight="1" thickBot="1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/>
    <row r="52" ht="15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2015-02-23T16:40:30Z</dcterms:created>
  <dcterms:modified xsi:type="dcterms:W3CDTF">2015-02-23T16:43:17Z</dcterms:modified>
  <cp:category/>
  <cp:version/>
  <cp:contentType/>
  <cp:contentStatus/>
</cp:coreProperties>
</file>