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<sst xmlns="http://schemas.openxmlformats.org/spreadsheetml/2006/main" count="51" uniqueCount="23">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</sst>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59</xdr:row>
      <xdr:rowOff>0</xdr:rowOff>
    </xdr:from>
    <xdr:to>
      <xdr:col>0</xdr:col>
      <xdr:colOff>638175</xdr:colOff>
      <xdr:row>60</xdr:row>
      <xdr:rowOff>133350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22960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0</xdr:rowOff>
    </xdr:from>
    <xdr:to>
      <xdr:col>3</xdr:col>
      <xdr:colOff>0</xdr:colOff>
      <xdr:row>60</xdr:row>
      <xdr:rowOff>133350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2296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58</xdr:row>
      <xdr:rowOff>180975</xdr:rowOff>
    </xdr:from>
    <xdr:to>
      <xdr:col>3</xdr:col>
      <xdr:colOff>600075</xdr:colOff>
      <xdr:row>60</xdr:row>
      <xdr:rowOff>142875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2200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59</xdr:row>
      <xdr:rowOff>9525</xdr:rowOff>
    </xdr:from>
    <xdr:to>
      <xdr:col>4</xdr:col>
      <xdr:colOff>266700</xdr:colOff>
      <xdr:row>59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239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60</xdr:row>
      <xdr:rowOff>9525</xdr:rowOff>
    </xdr:from>
    <xdr:to>
      <xdr:col>4</xdr:col>
      <xdr:colOff>247650</xdr:colOff>
      <xdr:row>60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84296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59</xdr:row>
      <xdr:rowOff>9525</xdr:rowOff>
    </xdr:from>
    <xdr:to>
      <xdr:col>7</xdr:col>
      <xdr:colOff>0</xdr:colOff>
      <xdr:row>60</xdr:row>
      <xdr:rowOff>114300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239125"/>
          <a:ext cx="981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58</xdr:row>
      <xdr:rowOff>142875</xdr:rowOff>
    </xdr:from>
    <xdr:to>
      <xdr:col>8</xdr:col>
      <xdr:colOff>104775</xdr:colOff>
      <xdr:row>60</xdr:row>
      <xdr:rowOff>152400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81819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58</xdr:row>
      <xdr:rowOff>142875</xdr:rowOff>
    </xdr:from>
    <xdr:to>
      <xdr:col>9</xdr:col>
      <xdr:colOff>171450</xdr:colOff>
      <xdr:row>60</xdr:row>
      <xdr:rowOff>152400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818197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58</xdr:row>
      <xdr:rowOff>161925</xdr:rowOff>
    </xdr:from>
    <xdr:to>
      <xdr:col>10</xdr:col>
      <xdr:colOff>400050</xdr:colOff>
      <xdr:row>60</xdr:row>
      <xdr:rowOff>142875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8201025"/>
          <a:ext cx="714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58</xdr:row>
      <xdr:rowOff>161925</xdr:rowOff>
    </xdr:from>
    <xdr:to>
      <xdr:col>13</xdr:col>
      <xdr:colOff>0</xdr:colOff>
      <xdr:row>60</xdr:row>
      <xdr:rowOff>123825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8201025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5742187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40565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DESWARTE Willy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8687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DEVOS Claude</v>
      </c>
      <c r="D9" s="32"/>
      <c r="E9" s="32"/>
      <c r="F9" s="30">
        <v>2</v>
      </c>
      <c r="G9" s="30"/>
      <c r="H9" s="30">
        <v>20</v>
      </c>
      <c r="I9" s="30">
        <v>11</v>
      </c>
      <c r="J9" s="33">
        <f aca="true" t="shared" si="0" ref="J9:J14">ROUNDDOWN(H9/I9,2)</f>
        <v>1.81</v>
      </c>
      <c r="K9" s="30">
        <v>7</v>
      </c>
      <c r="L9" s="34"/>
      <c r="N9">
        <v>8873</v>
      </c>
    </row>
    <row r="10" spans="2:14" ht="15" customHeight="1">
      <c r="B10" s="30">
        <v>2</v>
      </c>
      <c r="C10" s="31" t="str">
        <f>VLOOKUP(N10,'[1]LEDEN'!A:E,2,FALSE)</f>
        <v>DETAVERNIER Hendrik</v>
      </c>
      <c r="D10" s="32"/>
      <c r="E10" s="32"/>
      <c r="F10" s="30">
        <v>2</v>
      </c>
      <c r="G10" s="30"/>
      <c r="H10" s="30">
        <v>20</v>
      </c>
      <c r="I10" s="30">
        <v>13</v>
      </c>
      <c r="J10" s="33">
        <f t="shared" si="0"/>
        <v>1.53</v>
      </c>
      <c r="K10" s="30">
        <v>6</v>
      </c>
      <c r="L10" s="35">
        <v>1</v>
      </c>
      <c r="N10">
        <v>4793</v>
      </c>
    </row>
    <row r="11" spans="2:12" ht="15" customHeight="1" hidden="1">
      <c r="B11" s="30">
        <v>3</v>
      </c>
      <c r="C11" s="31" t="e">
        <f>VLOOKUP(N11,'[1]LEDEN'!A:E,2,FALSE)</f>
        <v>#N/A</v>
      </c>
      <c r="D11" s="32"/>
      <c r="E11" s="32"/>
      <c r="F11" s="30"/>
      <c r="G11" s="30"/>
      <c r="H11" s="30">
        <f>G11/8*7</f>
        <v>0</v>
      </c>
      <c r="I11" s="30"/>
      <c r="J11" s="33" t="e">
        <f t="shared" si="0"/>
        <v>#DIV/0!</v>
      </c>
      <c r="K11" s="30"/>
      <c r="L11" s="35"/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3</v>
      </c>
      <c r="C13" s="31" t="str">
        <f>VLOOKUP(N13,'[1]LEDEN'!A:E,2,FALSE)</f>
        <v>VAN DE VELDE August</v>
      </c>
      <c r="D13" s="32"/>
      <c r="E13" s="32"/>
      <c r="F13" s="30">
        <v>1</v>
      </c>
      <c r="G13" s="30"/>
      <c r="H13" s="30">
        <v>20</v>
      </c>
      <c r="I13" s="30">
        <v>16</v>
      </c>
      <c r="J13" s="33">
        <f t="shared" si="0"/>
        <v>1.25</v>
      </c>
      <c r="K13" s="30">
        <v>6</v>
      </c>
      <c r="L13" s="35"/>
      <c r="N13">
        <v>8702</v>
      </c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60</v>
      </c>
      <c r="I14" s="38">
        <f>SUM(I9:I13)</f>
        <v>40</v>
      </c>
      <c r="J14" s="39">
        <f t="shared" si="0"/>
        <v>1.5</v>
      </c>
      <c r="K14" s="38">
        <f>MAX(K9:K13)</f>
        <v>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 DE VELDE August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8702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DETAVERNIER Hendrik</v>
      </c>
      <c r="D20" s="32"/>
      <c r="E20" s="32"/>
      <c r="F20" s="30">
        <v>2</v>
      </c>
      <c r="G20" s="30"/>
      <c r="H20" s="30">
        <v>20</v>
      </c>
      <c r="I20" s="30">
        <v>19</v>
      </c>
      <c r="J20" s="33">
        <f aca="true" t="shared" si="1" ref="J20:J25">ROUNDDOWN(H20/I20,2)</f>
        <v>1.05</v>
      </c>
      <c r="K20" s="30">
        <v>5</v>
      </c>
      <c r="L20" s="34"/>
      <c r="N20">
        <v>4793</v>
      </c>
    </row>
    <row r="21" spans="2:14" ht="15">
      <c r="B21" s="30">
        <v>2</v>
      </c>
      <c r="C21" s="31" t="str">
        <f>VLOOKUP(N21,'[1]LEDEN'!A:E,2,FALSE)</f>
        <v>DEVOS Claude</v>
      </c>
      <c r="D21" s="32"/>
      <c r="E21" s="32"/>
      <c r="F21" s="30">
        <v>2</v>
      </c>
      <c r="G21" s="30"/>
      <c r="H21" s="30">
        <v>20</v>
      </c>
      <c r="I21" s="30">
        <v>21</v>
      </c>
      <c r="J21" s="33">
        <f t="shared" si="1"/>
        <v>0.95</v>
      </c>
      <c r="K21" s="30">
        <v>3</v>
      </c>
      <c r="L21" s="35">
        <v>2</v>
      </c>
      <c r="N21">
        <v>8873</v>
      </c>
    </row>
    <row r="22" spans="2:12" ht="12.75" customHeight="1" hidden="1">
      <c r="B22" s="30"/>
      <c r="C22" s="31" t="e">
        <f>VLOOKUP(N22,'[1]LEDEN'!A:E,2,FALSE)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 t="shared" si="1"/>
        <v>#DIV/0!</v>
      </c>
      <c r="K22" s="30"/>
      <c r="L22" s="35"/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4" ht="15">
      <c r="B24" s="30">
        <v>3</v>
      </c>
      <c r="C24" s="31" t="str">
        <f>VLOOKUP(N24,'[1]LEDEN'!A:E,2,FALSE)</f>
        <v>DESWARTE Willy</v>
      </c>
      <c r="D24" s="32"/>
      <c r="E24" s="32"/>
      <c r="F24" s="30">
        <v>1</v>
      </c>
      <c r="G24" s="30"/>
      <c r="H24" s="30">
        <v>20</v>
      </c>
      <c r="I24" s="30">
        <v>16</v>
      </c>
      <c r="J24" s="33">
        <f t="shared" si="1"/>
        <v>1.25</v>
      </c>
      <c r="K24" s="30">
        <v>7</v>
      </c>
      <c r="L24" s="35"/>
      <c r="N24">
        <v>8687</v>
      </c>
    </row>
    <row r="25" spans="1:12" ht="15">
      <c r="A25" s="36"/>
      <c r="B25" s="37"/>
      <c r="C25" s="36"/>
      <c r="D25" s="36"/>
      <c r="E25" s="36" t="s">
        <v>19</v>
      </c>
      <c r="F25" s="38">
        <f>SUM(F20:F24)</f>
        <v>5</v>
      </c>
      <c r="G25" s="38">
        <f>SUM(G20:G24)</f>
        <v>0</v>
      </c>
      <c r="H25" s="38">
        <f>SUM(H20:H24)</f>
        <v>60</v>
      </c>
      <c r="I25" s="38">
        <f>SUM(I20:I24)</f>
        <v>56</v>
      </c>
      <c r="J25" s="39">
        <f t="shared" si="1"/>
        <v>1.07</v>
      </c>
      <c r="K25" s="38">
        <f>MAX(K20:K24)</f>
        <v>7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DETAVERNIER Hendrik</v>
      </c>
      <c r="C28" s="22"/>
      <c r="D28" s="22"/>
      <c r="E28" s="22"/>
      <c r="F28" s="22" t="s">
        <v>12</v>
      </c>
      <c r="G28" s="24" t="str">
        <f>VLOOKUP(L28,'[1]LEDEN'!A:E,3,FALSE)</f>
        <v>K.GHOK</v>
      </c>
      <c r="H28" s="24"/>
      <c r="I28" s="22"/>
      <c r="J28" s="22"/>
      <c r="K28" s="22"/>
      <c r="L28" s="25">
        <v>4793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 DE VELDE August</v>
      </c>
      <c r="D31" s="32"/>
      <c r="E31" s="32"/>
      <c r="F31" s="30">
        <v>0</v>
      </c>
      <c r="G31" s="30"/>
      <c r="H31" s="30">
        <v>18</v>
      </c>
      <c r="I31" s="30">
        <v>19</v>
      </c>
      <c r="J31" s="33">
        <f aca="true" t="shared" si="2" ref="J31:J36">ROUNDDOWN(H31/I31,2)</f>
        <v>0.94</v>
      </c>
      <c r="K31" s="30">
        <v>3</v>
      </c>
      <c r="L31" s="34"/>
      <c r="N31">
        <v>8702</v>
      </c>
    </row>
    <row r="32" spans="2:14" ht="15">
      <c r="B32" s="30">
        <v>2</v>
      </c>
      <c r="C32" s="31" t="str">
        <f>VLOOKUP(N32,'[1]LEDEN'!A:E,2,FALSE)</f>
        <v>DESWARTE Willy</v>
      </c>
      <c r="D32" s="32"/>
      <c r="E32" s="32"/>
      <c r="F32" s="30">
        <v>0</v>
      </c>
      <c r="G32" s="30"/>
      <c r="H32" s="30">
        <v>9</v>
      </c>
      <c r="I32" s="30">
        <v>13</v>
      </c>
      <c r="J32" s="33">
        <f t="shared" si="2"/>
        <v>0.69</v>
      </c>
      <c r="K32" s="30">
        <v>2</v>
      </c>
      <c r="L32" s="35">
        <v>3</v>
      </c>
      <c r="N32">
        <v>8687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4" ht="15">
      <c r="B35" s="30">
        <v>3</v>
      </c>
      <c r="C35" s="31" t="str">
        <f>VLOOKUP(N35,'[1]LEDEN'!A:E,2,FALSE)</f>
        <v>DEVOS Claude</v>
      </c>
      <c r="D35" s="32"/>
      <c r="E35" s="32"/>
      <c r="F35" s="30">
        <v>0</v>
      </c>
      <c r="G35" s="30"/>
      <c r="H35" s="30">
        <v>16</v>
      </c>
      <c r="I35" s="30">
        <v>11</v>
      </c>
      <c r="J35" s="33">
        <f t="shared" si="2"/>
        <v>1.45</v>
      </c>
      <c r="K35" s="30">
        <v>4</v>
      </c>
      <c r="L35" s="35"/>
      <c r="N35">
        <v>8873</v>
      </c>
    </row>
    <row r="36" spans="1:12" ht="15">
      <c r="A36" s="36"/>
      <c r="B36" s="37"/>
      <c r="C36" s="36"/>
      <c r="D36" s="36"/>
      <c r="E36" s="36" t="s">
        <v>19</v>
      </c>
      <c r="F36" s="38">
        <f>SUM(F31:F35)</f>
        <v>0</v>
      </c>
      <c r="G36" s="38">
        <f>SUM(G31:G35)</f>
        <v>0</v>
      </c>
      <c r="H36" s="38">
        <f>SUM(H31:H35)</f>
        <v>43</v>
      </c>
      <c r="I36" s="38">
        <f>SUM(I31:I35)</f>
        <v>43</v>
      </c>
      <c r="J36" s="39">
        <f t="shared" si="2"/>
        <v>1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DEVOS Claude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8873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DESWARTE Willy</v>
      </c>
      <c r="D42" s="32"/>
      <c r="E42" s="32"/>
      <c r="F42" s="30">
        <v>0</v>
      </c>
      <c r="G42" s="30"/>
      <c r="H42" s="30">
        <v>6</v>
      </c>
      <c r="I42" s="30">
        <v>11</v>
      </c>
      <c r="J42" s="33">
        <f aca="true" t="shared" si="3" ref="J42:J47">ROUNDDOWN(H42/I42,2)</f>
        <v>0.54</v>
      </c>
      <c r="K42" s="30">
        <v>3</v>
      </c>
      <c r="L42" s="34"/>
      <c r="N42">
        <v>8687</v>
      </c>
    </row>
    <row r="43" spans="2:14" ht="15">
      <c r="B43" s="30">
        <v>2</v>
      </c>
      <c r="C43" s="31" t="str">
        <f>VLOOKUP(N43,'[1]LEDEN'!A:E,2,FALSE)</f>
        <v>VAN DE VELDE August</v>
      </c>
      <c r="D43" s="32"/>
      <c r="E43" s="32"/>
      <c r="F43" s="30">
        <v>0</v>
      </c>
      <c r="G43" s="30"/>
      <c r="H43" s="30">
        <v>11</v>
      </c>
      <c r="I43" s="30">
        <v>21</v>
      </c>
      <c r="J43" s="33">
        <f t="shared" si="3"/>
        <v>0.52</v>
      </c>
      <c r="K43" s="30">
        <v>4</v>
      </c>
      <c r="L43" s="35">
        <v>4</v>
      </c>
      <c r="N43">
        <v>8702</v>
      </c>
    </row>
    <row r="44" spans="2:12" ht="12.75" customHeight="1" hidden="1">
      <c r="B44" s="30">
        <v>3</v>
      </c>
      <c r="C44" s="31" t="e">
        <f>VLOOKUP(N44,'[1]LEDEN'!A:E,2,FALSE)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3"/>
        <v>#DIV/0!</v>
      </c>
      <c r="K44" s="30"/>
      <c r="L44" s="35"/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4" ht="15">
      <c r="B46" s="30">
        <v>3</v>
      </c>
      <c r="C46" s="31" t="str">
        <f>VLOOKUP(N46,'[1]LEDEN'!A:E,2,FALSE)</f>
        <v>DETAVERNIER Hendrik</v>
      </c>
      <c r="D46" s="32"/>
      <c r="E46" s="32"/>
      <c r="F46" s="30">
        <v>2</v>
      </c>
      <c r="G46" s="30"/>
      <c r="H46" s="30">
        <v>20</v>
      </c>
      <c r="I46" s="30">
        <v>11</v>
      </c>
      <c r="J46" s="33">
        <f t="shared" si="3"/>
        <v>1.81</v>
      </c>
      <c r="K46" s="30">
        <v>5</v>
      </c>
      <c r="L46" s="35"/>
      <c r="N46">
        <v>4793</v>
      </c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37</v>
      </c>
      <c r="I47" s="38">
        <f>SUM(I42:I46)</f>
        <v>43</v>
      </c>
      <c r="J47" s="39">
        <f t="shared" si="3"/>
        <v>0.86</v>
      </c>
      <c r="K47" s="38">
        <f>MAX(K42:K46)</f>
        <v>5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9" spans="1:2" ht="15">
      <c r="A59" s="21"/>
      <c r="B59"/>
    </row>
    <row r="60" spans="1:10" ht="1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.75">
      <c r="A63" s="44"/>
      <c r="B63" s="44"/>
      <c r="C63" s="44"/>
      <c r="D63" s="44"/>
      <c r="E63" s="44"/>
      <c r="F63" s="44"/>
      <c r="G63" s="44"/>
      <c r="H63" s="44"/>
      <c r="I63" s="44"/>
      <c r="J63" s="44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2011-01-23T19:14:18Z</dcterms:created>
  <dcterms:modified xsi:type="dcterms:W3CDTF">2011-01-23T19:15:20Z</dcterms:modified>
  <cp:category/>
  <cp:version/>
  <cp:contentType/>
  <cp:contentStatus/>
</cp:coreProperties>
</file>