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25" windowWidth="20115" windowHeight="841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<sst xmlns="http://schemas.openxmlformats.org/spreadsheetml/2006/main" count="42" uniqueCount="22">
  <si>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</si>
  <si>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</si>
  <si>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</si>
  <si>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</si>
  <si>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EXC KLASSE DRIEBANDEN</t>
  </si>
  <si>
    <t>MATCH</t>
  </si>
  <si>
    <t>datum:</t>
  </si>
  <si>
    <t>17 &amp; 18/02/2011</t>
  </si>
  <si>
    <t>Lokaal:</t>
  </si>
  <si>
    <t>BC RISQUONS-TOUT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</si>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</sst>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57</xdr:row>
      <xdr:rowOff>0</xdr:rowOff>
    </xdr:from>
    <xdr:to>
      <xdr:col>0</xdr:col>
      <xdr:colOff>638175</xdr:colOff>
      <xdr:row>58</xdr:row>
      <xdr:rowOff>95250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678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57</xdr:row>
      <xdr:rowOff>0</xdr:rowOff>
    </xdr:from>
    <xdr:to>
      <xdr:col>2</xdr:col>
      <xdr:colOff>342900</xdr:colOff>
      <xdr:row>58</xdr:row>
      <xdr:rowOff>95250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0678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56</xdr:row>
      <xdr:rowOff>180975</xdr:rowOff>
    </xdr:from>
    <xdr:to>
      <xdr:col>3</xdr:col>
      <xdr:colOff>600075</xdr:colOff>
      <xdr:row>58</xdr:row>
      <xdr:rowOff>95250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05827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57</xdr:row>
      <xdr:rowOff>9525</xdr:rowOff>
    </xdr:from>
    <xdr:to>
      <xdr:col>4</xdr:col>
      <xdr:colOff>266700</xdr:colOff>
      <xdr:row>57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0773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58</xdr:row>
      <xdr:rowOff>9525</xdr:rowOff>
    </xdr:from>
    <xdr:to>
      <xdr:col>4</xdr:col>
      <xdr:colOff>247650</xdr:colOff>
      <xdr:row>58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2678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57</xdr:row>
      <xdr:rowOff>9525</xdr:rowOff>
    </xdr:from>
    <xdr:to>
      <xdr:col>6</xdr:col>
      <xdr:colOff>152400</xdr:colOff>
      <xdr:row>58</xdr:row>
      <xdr:rowOff>76200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077325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56</xdr:row>
      <xdr:rowOff>142875</xdr:rowOff>
    </xdr:from>
    <xdr:to>
      <xdr:col>8</xdr:col>
      <xdr:colOff>76200</xdr:colOff>
      <xdr:row>58</xdr:row>
      <xdr:rowOff>104775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57550" y="90201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56</xdr:row>
      <xdr:rowOff>142875</xdr:rowOff>
    </xdr:from>
    <xdr:to>
      <xdr:col>9</xdr:col>
      <xdr:colOff>171450</xdr:colOff>
      <xdr:row>58</xdr:row>
      <xdr:rowOff>104775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38625" y="90201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56</xdr:row>
      <xdr:rowOff>161925</xdr:rowOff>
    </xdr:from>
    <xdr:to>
      <xdr:col>10</xdr:col>
      <xdr:colOff>400050</xdr:colOff>
      <xdr:row>58</xdr:row>
      <xdr:rowOff>95250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90392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56</xdr:row>
      <xdr:rowOff>161925</xdr:rowOff>
    </xdr:from>
    <xdr:to>
      <xdr:col>12</xdr:col>
      <xdr:colOff>333375</xdr:colOff>
      <xdr:row>58</xdr:row>
      <xdr:rowOff>85725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67375" y="9039225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140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BEGHIN Julien</v>
      </c>
      <c r="C6" s="22"/>
      <c r="D6" s="22"/>
      <c r="E6" s="22"/>
      <c r="F6" s="22" t="s">
        <v>13</v>
      </c>
      <c r="G6" s="24" t="str">
        <f>VLOOKUP(L6,'[1]LEDEN'!A:E,3,FALSE)</f>
        <v>RT</v>
      </c>
      <c r="H6" s="24"/>
      <c r="I6" s="22"/>
      <c r="J6" s="22"/>
      <c r="K6" s="22"/>
      <c r="L6" s="25">
        <v>4740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POLLIE Luc</v>
      </c>
      <c r="D9" s="32"/>
      <c r="E9" s="32"/>
      <c r="F9" s="30">
        <v>2</v>
      </c>
      <c r="G9" s="30"/>
      <c r="H9" s="30">
        <v>42</v>
      </c>
      <c r="I9" s="30">
        <v>56</v>
      </c>
      <c r="J9" s="33">
        <f aca="true" t="shared" si="0" ref="J9:J14">ROUNDDOWN(H9/I9,3)</f>
        <v>0.75</v>
      </c>
      <c r="K9" s="30">
        <v>5</v>
      </c>
      <c r="L9" s="34"/>
      <c r="N9">
        <v>4656</v>
      </c>
    </row>
    <row r="10" spans="2:14" ht="15" customHeight="1">
      <c r="B10" s="30">
        <v>2</v>
      </c>
      <c r="C10" s="31" t="str">
        <f>VLOOKUP(N10,'[1]LEDEN'!A:E,2,FALSE)</f>
        <v>GOETHALS Didier</v>
      </c>
      <c r="D10" s="32"/>
      <c r="E10" s="32"/>
      <c r="F10" s="30">
        <v>2</v>
      </c>
      <c r="G10" s="30"/>
      <c r="H10" s="30">
        <v>42</v>
      </c>
      <c r="I10" s="30">
        <v>49</v>
      </c>
      <c r="J10" s="33">
        <f t="shared" si="0"/>
        <v>0.857</v>
      </c>
      <c r="K10" s="30">
        <v>5</v>
      </c>
      <c r="L10" s="35">
        <v>1</v>
      </c>
      <c r="N10">
        <v>4775</v>
      </c>
    </row>
    <row r="11" spans="2:14" ht="15" customHeight="1">
      <c r="B11" s="30">
        <v>3</v>
      </c>
      <c r="C11" s="31" t="str">
        <f>VLOOKUP(N11,'[1]LEDEN'!A:E,2,FALSE)</f>
        <v>GOETHALS Didier</v>
      </c>
      <c r="D11" s="32"/>
      <c r="E11" s="32"/>
      <c r="F11" s="30">
        <v>0</v>
      </c>
      <c r="G11" s="30"/>
      <c r="H11" s="30">
        <v>38</v>
      </c>
      <c r="I11" s="30">
        <v>55</v>
      </c>
      <c r="J11" s="33">
        <f t="shared" si="0"/>
        <v>0.69</v>
      </c>
      <c r="K11" s="30">
        <v>4</v>
      </c>
      <c r="L11" s="35"/>
      <c r="N11">
        <v>4775</v>
      </c>
    </row>
    <row r="12" spans="2:14" ht="15" customHeight="1">
      <c r="B12" s="30">
        <v>4</v>
      </c>
      <c r="C12" s="31" t="str">
        <f>VLOOKUP(N12,'[1]LEDEN'!A:E,2,FALSE)</f>
        <v>POLLIE Luc</v>
      </c>
      <c r="D12" s="32"/>
      <c r="E12" s="32"/>
      <c r="F12" s="30">
        <v>2</v>
      </c>
      <c r="G12" s="30"/>
      <c r="H12" s="30">
        <v>42</v>
      </c>
      <c r="I12" s="30">
        <v>66</v>
      </c>
      <c r="J12" s="33">
        <f t="shared" si="0"/>
        <v>0.636</v>
      </c>
      <c r="K12" s="30">
        <v>4</v>
      </c>
      <c r="L12" s="35"/>
      <c r="N12">
        <v>4656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164</v>
      </c>
      <c r="I14" s="38">
        <f>SUM(I9:I13)</f>
        <v>226</v>
      </c>
      <c r="J14" s="39">
        <f t="shared" si="0"/>
        <v>0.725</v>
      </c>
      <c r="K14" s="38">
        <f>MAX(K9:K13)</f>
        <v>5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GOETHALS Didier</v>
      </c>
      <c r="C17" s="22"/>
      <c r="D17" s="22"/>
      <c r="E17" s="22"/>
      <c r="F17" s="22" t="s">
        <v>13</v>
      </c>
      <c r="G17" s="24" t="str">
        <f>VLOOKUP(L17,'[1]LEDEN'!A:E,3,FALSE)</f>
        <v>K.GHOK</v>
      </c>
      <c r="H17" s="24"/>
      <c r="I17" s="22"/>
      <c r="J17" s="22"/>
      <c r="K17" s="22"/>
      <c r="L17" s="25">
        <v>4775</v>
      </c>
    </row>
    <row r="18" ht="6" customHeight="1"/>
    <row r="19" spans="6:12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POLLIE Luc</v>
      </c>
      <c r="D20" s="32"/>
      <c r="E20" s="32"/>
      <c r="F20" s="30">
        <v>2</v>
      </c>
      <c r="G20" s="30"/>
      <c r="H20" s="30">
        <v>42</v>
      </c>
      <c r="I20" s="30">
        <v>59</v>
      </c>
      <c r="J20" s="33">
        <f aca="true" t="shared" si="1" ref="J20:J25">ROUNDDOWN(H20/I20,3)</f>
        <v>0.711</v>
      </c>
      <c r="K20" s="30">
        <v>4</v>
      </c>
      <c r="L20" s="34"/>
      <c r="N20">
        <v>4656</v>
      </c>
    </row>
    <row r="21" spans="2:14" ht="15">
      <c r="B21" s="30">
        <v>2</v>
      </c>
      <c r="C21" s="31" t="str">
        <f>VLOOKUP(N21,'[1]LEDEN'!A:E,2,FALSE)</f>
        <v>BEGHIN Julien</v>
      </c>
      <c r="D21" s="32"/>
      <c r="E21" s="32"/>
      <c r="F21" s="30">
        <v>0</v>
      </c>
      <c r="G21" s="30"/>
      <c r="H21" s="30">
        <v>30</v>
      </c>
      <c r="I21" s="30">
        <v>49</v>
      </c>
      <c r="J21" s="33">
        <f t="shared" si="1"/>
        <v>0.612</v>
      </c>
      <c r="K21" s="30">
        <v>4</v>
      </c>
      <c r="L21" s="35">
        <v>2</v>
      </c>
      <c r="N21">
        <v>4740</v>
      </c>
    </row>
    <row r="22" spans="2:14" ht="15">
      <c r="B22" s="30">
        <v>3</v>
      </c>
      <c r="C22" s="31" t="str">
        <f>VLOOKUP(N22,'[1]LEDEN'!A:E,2,FALSE)</f>
        <v>POLLIE Luc</v>
      </c>
      <c r="D22" s="32"/>
      <c r="E22" s="32"/>
      <c r="F22" s="30">
        <v>0</v>
      </c>
      <c r="G22" s="30"/>
      <c r="H22" s="30">
        <v>38</v>
      </c>
      <c r="I22" s="30">
        <v>74</v>
      </c>
      <c r="J22" s="33">
        <f t="shared" si="1"/>
        <v>0.513</v>
      </c>
      <c r="K22" s="30">
        <v>6</v>
      </c>
      <c r="L22" s="35"/>
      <c r="N22">
        <v>4656</v>
      </c>
    </row>
    <row r="23" spans="2:14" ht="15">
      <c r="B23" s="30">
        <v>4</v>
      </c>
      <c r="C23" s="31" t="str">
        <f>VLOOKUP(N23,'[1]LEDEN'!A:E,2,FALSE)</f>
        <v>BEGHIN Julien</v>
      </c>
      <c r="D23" s="32"/>
      <c r="E23" s="32"/>
      <c r="F23" s="30">
        <v>2</v>
      </c>
      <c r="G23" s="30"/>
      <c r="H23" s="30">
        <v>42</v>
      </c>
      <c r="I23" s="30">
        <v>55</v>
      </c>
      <c r="J23" s="33">
        <f t="shared" si="1"/>
        <v>0.763</v>
      </c>
      <c r="K23" s="30">
        <v>5</v>
      </c>
      <c r="L23" s="35"/>
      <c r="N23">
        <v>4740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152</v>
      </c>
      <c r="I25" s="38">
        <f>SUM(I20:I24)</f>
        <v>237</v>
      </c>
      <c r="J25" s="39">
        <f t="shared" si="1"/>
        <v>0.641</v>
      </c>
      <c r="K25" s="38">
        <f>MAX(K20:K24)</f>
        <v>6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POLLIE Luc</v>
      </c>
      <c r="C28" s="22"/>
      <c r="D28" s="22"/>
      <c r="E28" s="22"/>
      <c r="F28" s="44" t="s">
        <v>13</v>
      </c>
      <c r="G28" s="45" t="str">
        <f>VLOOKUP(L28,'[1]LEDEN'!A:E,3,FALSE)</f>
        <v>VRLS</v>
      </c>
      <c r="H28" s="45"/>
      <c r="I28" s="44"/>
      <c r="J28" s="44"/>
      <c r="K28" s="44"/>
      <c r="L28" s="25">
        <v>4656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GOETHALS Didier</v>
      </c>
      <c r="D31" s="32"/>
      <c r="E31" s="32"/>
      <c r="F31" s="30">
        <v>0</v>
      </c>
      <c r="G31" s="30"/>
      <c r="H31" s="30">
        <v>29</v>
      </c>
      <c r="I31" s="30">
        <v>59</v>
      </c>
      <c r="J31" s="33">
        <f aca="true" t="shared" si="2" ref="J31:J36">ROUNDDOWN(H31/I31,3)</f>
        <v>0.491</v>
      </c>
      <c r="K31" s="30">
        <v>4</v>
      </c>
      <c r="L31" s="34"/>
      <c r="N31">
        <v>4775</v>
      </c>
    </row>
    <row r="32" spans="2:14" ht="15">
      <c r="B32" s="30">
        <v>2</v>
      </c>
      <c r="C32" s="31" t="str">
        <f>VLOOKUP(N32,'[1]LEDEN'!A:E,2,FALSE)</f>
        <v>BEGHIN Julien</v>
      </c>
      <c r="D32" s="32"/>
      <c r="E32" s="32"/>
      <c r="F32" s="30">
        <v>0</v>
      </c>
      <c r="G32" s="30"/>
      <c r="H32" s="30">
        <v>31</v>
      </c>
      <c r="I32" s="30">
        <v>56</v>
      </c>
      <c r="J32" s="33">
        <f t="shared" si="2"/>
        <v>0.553</v>
      </c>
      <c r="K32" s="30">
        <v>3</v>
      </c>
      <c r="L32" s="35">
        <v>3</v>
      </c>
      <c r="N32">
        <v>4740</v>
      </c>
    </row>
    <row r="33" spans="2:14" ht="15">
      <c r="B33" s="30">
        <v>3</v>
      </c>
      <c r="C33" s="31" t="str">
        <f>VLOOKUP(N33,'[1]LEDEN'!A:E,2,FALSE)</f>
        <v>GOETHALS Didier</v>
      </c>
      <c r="D33" s="32"/>
      <c r="E33" s="32"/>
      <c r="F33" s="30">
        <v>2</v>
      </c>
      <c r="G33" s="30"/>
      <c r="H33" s="30">
        <v>42</v>
      </c>
      <c r="I33" s="30">
        <v>74</v>
      </c>
      <c r="J33" s="33">
        <f t="shared" si="2"/>
        <v>0.567</v>
      </c>
      <c r="K33" s="30">
        <v>6</v>
      </c>
      <c r="L33" s="35"/>
      <c r="N33">
        <v>4775</v>
      </c>
    </row>
    <row r="34" spans="2:14" ht="15">
      <c r="B34" s="30">
        <v>4</v>
      </c>
      <c r="C34" s="31" t="str">
        <f>VLOOKUP(N34,'[1]LEDEN'!A:E,2,FALSE)</f>
        <v>BEGHIN Julien</v>
      </c>
      <c r="D34" s="32"/>
      <c r="E34" s="32"/>
      <c r="F34" s="30">
        <v>0</v>
      </c>
      <c r="G34" s="30"/>
      <c r="H34" s="30">
        <v>29</v>
      </c>
      <c r="I34" s="30">
        <v>66</v>
      </c>
      <c r="J34" s="33">
        <f t="shared" si="2"/>
        <v>0.439</v>
      </c>
      <c r="K34" s="30">
        <v>3</v>
      </c>
      <c r="L34" s="35"/>
      <c r="N34">
        <v>4740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2</v>
      </c>
      <c r="G36" s="38">
        <f>SUM(G31:G35)</f>
        <v>0</v>
      </c>
      <c r="H36" s="38">
        <f>SUM(H31:H35)</f>
        <v>131</v>
      </c>
      <c r="I36" s="38">
        <f>SUM(I31:I35)</f>
        <v>255</v>
      </c>
      <c r="J36" s="39">
        <f t="shared" si="2"/>
        <v>0.513</v>
      </c>
      <c r="K36" s="38">
        <f>MAX(K31:K35)</f>
        <v>6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57" spans="1:2" ht="15">
      <c r="A57" s="21"/>
      <c r="B57"/>
    </row>
    <row r="58" spans="1:10" ht="15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5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5.75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15.75">
      <c r="A61" s="46"/>
      <c r="B61" s="46"/>
      <c r="C61" s="46"/>
      <c r="D61" s="46"/>
      <c r="E61" s="46"/>
      <c r="F61" s="46"/>
      <c r="G61" s="46"/>
      <c r="H61" s="46"/>
      <c r="I61" s="46"/>
      <c r="J61" s="46"/>
    </row>
  </sheetData>
  <sheetProtection/>
  <mergeCells count="6"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2011-03-15T14:31:51Z</cp:lastPrinted>
  <dcterms:created xsi:type="dcterms:W3CDTF">2011-03-15T14:28:36Z</dcterms:created>
  <dcterms:modified xsi:type="dcterms:W3CDTF">2011-03-15T14:32:09Z</dcterms:modified>
  <cp:category/>
  <cp:version/>
  <cp:contentType/>
  <cp:contentStatus/>
</cp:coreProperties>
</file>