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J64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H58" i="1" l="1"/>
  <c r="J58" i="1" s="1"/>
  <c r="H14" i="1"/>
  <c r="J14" i="1" s="1"/>
  <c r="H25" i="1"/>
  <c r="J25" i="1" s="1"/>
  <c r="J33" i="1"/>
  <c r="H47" i="1"/>
  <c r="J47" i="1" s="1"/>
</calcChain>
</file>

<file path=xl/sharedStrings.xml><?xml version="1.0" encoding="utf-8"?>
<sst xmlns="http://schemas.openxmlformats.org/spreadsheetml/2006/main" count="68" uniqueCount="23">
  <si>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</si>
  <si>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</si>
  <si>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</si>
  <si>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</si>
  <si>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</si>
  <si>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</si>
  <si>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</si>
  <si>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15 mrt 2015.</t>
  </si>
  <si>
    <t>Lokaal:</t>
  </si>
  <si>
    <t>K&amp;V  ( Org.  G. Sleutel )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</si>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</sst>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75" workbookViewId="0">
      <selection activeCell="P70" sqref="P70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MOEYKENS Michel</v>
      </c>
      <c r="C6" s="26"/>
      <c r="D6" s="26"/>
      <c r="E6" s="26"/>
      <c r="F6" s="26" t="s">
        <v>13</v>
      </c>
      <c r="G6" s="28" t="str">
        <f>VLOOKUP(L6,[1]LEDEN!A$1:E$65536,3,FALSE)</f>
        <v>GS</v>
      </c>
      <c r="H6" s="28"/>
      <c r="I6" s="26"/>
      <c r="J6" s="29"/>
      <c r="K6" s="26"/>
      <c r="L6" s="30">
        <v>8426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>
        <v>2.2999999999999998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2">
      <c r="B9" s="35">
        <v>1</v>
      </c>
      <c r="C9" s="36" t="str">
        <f>VLOOKUP(N9,[1]LEDEN!A$1:E$65536,2,FALSE)</f>
        <v xml:space="preserve">VANDENBERGHE Pasel </v>
      </c>
      <c r="D9" s="37"/>
      <c r="E9" s="37"/>
      <c r="F9" s="35">
        <v>0</v>
      </c>
      <c r="G9" s="35"/>
      <c r="H9" s="35">
        <v>21</v>
      </c>
      <c r="I9" s="35">
        <v>50</v>
      </c>
      <c r="J9" s="38">
        <f>ROUNDDOWN(H9/I9,3)</f>
        <v>0.42</v>
      </c>
      <c r="K9" s="35">
        <v>3</v>
      </c>
      <c r="L9" s="39"/>
      <c r="N9">
        <v>8918</v>
      </c>
    </row>
    <row r="10" spans="1:14" ht="15" customHeight="1" x14ac:dyDescent="0.2">
      <c r="B10" s="35">
        <v>2</v>
      </c>
      <c r="C10" s="36" t="str">
        <f>VLOOKUP(N10,[1]LEDEN!A$1:E$65536,2,FALSE)</f>
        <v>Caudron Bjorn</v>
      </c>
      <c r="D10" s="37"/>
      <c r="E10" s="37"/>
      <c r="F10" s="35">
        <v>2</v>
      </c>
      <c r="G10" s="35"/>
      <c r="H10" s="35">
        <v>22</v>
      </c>
      <c r="I10" s="35">
        <v>42</v>
      </c>
      <c r="J10" s="38">
        <f>ROUNDDOWN(H10/I10,3)</f>
        <v>0.52300000000000002</v>
      </c>
      <c r="K10" s="35">
        <v>5</v>
      </c>
      <c r="L10" s="40">
        <v>1</v>
      </c>
      <c r="N10">
        <v>9420</v>
      </c>
    </row>
    <row r="11" spans="1:14" ht="15" customHeight="1" x14ac:dyDescent="0.2">
      <c r="B11" s="35">
        <v>3</v>
      </c>
      <c r="C11" s="36" t="str">
        <f>VLOOKUP(N11,[1]LEDEN!A$1:E$65536,2,FALSE)</f>
        <v>VANAELST Paul</v>
      </c>
      <c r="D11" s="37"/>
      <c r="E11" s="37"/>
      <c r="F11" s="35">
        <v>2</v>
      </c>
      <c r="G11" s="35"/>
      <c r="H11" s="35">
        <v>22</v>
      </c>
      <c r="I11" s="35">
        <v>52</v>
      </c>
      <c r="J11" s="38">
        <f>ROUNDDOWN(H11/I11,3)</f>
        <v>0.42299999999999999</v>
      </c>
      <c r="K11" s="35">
        <v>2</v>
      </c>
      <c r="L11" s="40"/>
      <c r="N11">
        <v>9432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ROUNDDOWN(H13/I13,3)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20</v>
      </c>
      <c r="F14" s="43">
        <f>SUM(F9:F13)</f>
        <v>4</v>
      </c>
      <c r="G14" s="43">
        <f>SUM(G9:G13)</f>
        <v>0</v>
      </c>
      <c r="H14" s="43">
        <f>SUM(H9:H13)</f>
        <v>65</v>
      </c>
      <c r="I14" s="43">
        <f>SUM(I9:I13)</f>
        <v>144</v>
      </c>
      <c r="J14" s="44">
        <f>ROUNDDOWN(H14/I14,3)</f>
        <v>0.45100000000000001</v>
      </c>
      <c r="K14" s="43">
        <f>MAX(K9:K13)</f>
        <v>5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>VANAELST Paul</v>
      </c>
      <c r="C17" s="26"/>
      <c r="D17" s="26"/>
      <c r="E17" s="26"/>
      <c r="F17" s="26" t="s">
        <v>13</v>
      </c>
      <c r="G17" s="28" t="str">
        <f>VLOOKUP(L17,[1]LEDEN!A$1:E$65536,3,FALSE)</f>
        <v>KBCAW</v>
      </c>
      <c r="H17" s="28"/>
      <c r="I17" s="26"/>
      <c r="J17" s="29"/>
      <c r="K17" s="26"/>
      <c r="L17" s="30">
        <v>9432</v>
      </c>
    </row>
    <row r="18" spans="1:14" ht="6" customHeight="1" x14ac:dyDescent="0.2"/>
    <row r="19" spans="1:14" x14ac:dyDescent="0.2">
      <c r="F19" s="31" t="s">
        <v>14</v>
      </c>
      <c r="G19" s="32" t="s">
        <v>15</v>
      </c>
      <c r="H19" s="32">
        <v>2.2999999999999998</v>
      </c>
      <c r="I19" s="33" t="s">
        <v>16</v>
      </c>
      <c r="J19" s="34" t="s">
        <v>17</v>
      </c>
      <c r="K19" s="32" t="s">
        <v>18</v>
      </c>
      <c r="L19" s="32" t="s">
        <v>19</v>
      </c>
    </row>
    <row r="20" spans="1:14" x14ac:dyDescent="0.2">
      <c r="B20" s="35">
        <v>1</v>
      </c>
      <c r="C20" s="36" t="str">
        <f>VLOOKUP(N20,[1]LEDEN!A$1:E$65536,2,FALSE)</f>
        <v>Caudron Bjorn</v>
      </c>
      <c r="D20" s="37"/>
      <c r="E20" s="37"/>
      <c r="F20" s="35">
        <v>0</v>
      </c>
      <c r="G20" s="35"/>
      <c r="H20" s="35">
        <v>21</v>
      </c>
      <c r="I20" s="35">
        <v>46</v>
      </c>
      <c r="J20" s="38">
        <f>ROUNDDOWN(H20/I20,3)</f>
        <v>0.45600000000000002</v>
      </c>
      <c r="K20" s="35">
        <v>3</v>
      </c>
      <c r="L20" s="39"/>
      <c r="N20">
        <v>9420</v>
      </c>
    </row>
    <row r="21" spans="1:14" x14ac:dyDescent="0.2">
      <c r="B21" s="35">
        <v>2</v>
      </c>
      <c r="C21" s="36" t="str">
        <f>VLOOKUP(N21,[1]LEDEN!A$1:E$65536,2,FALSE)</f>
        <v xml:space="preserve">VANDENBERGHE Pasel </v>
      </c>
      <c r="D21" s="37"/>
      <c r="E21" s="37"/>
      <c r="F21" s="35">
        <v>2</v>
      </c>
      <c r="G21" s="35"/>
      <c r="H21" s="35">
        <v>22</v>
      </c>
      <c r="I21" s="35">
        <v>50</v>
      </c>
      <c r="J21" s="38">
        <f>ROUNDDOWN(H21/I21,3)</f>
        <v>0.44</v>
      </c>
      <c r="K21" s="35">
        <v>3</v>
      </c>
      <c r="L21" s="40">
        <v>2</v>
      </c>
      <c r="N21">
        <v>8918</v>
      </c>
    </row>
    <row r="22" spans="1:14" x14ac:dyDescent="0.2">
      <c r="B22" s="35">
        <v>3</v>
      </c>
      <c r="C22" s="36" t="str">
        <f>VLOOKUP(N22,[1]LEDEN!A$1:E$65536,2,FALSE)</f>
        <v>MOEYKENS Michel</v>
      </c>
      <c r="D22" s="37"/>
      <c r="E22" s="37"/>
      <c r="F22" s="35">
        <v>0</v>
      </c>
      <c r="G22" s="35"/>
      <c r="H22" s="35">
        <v>19</v>
      </c>
      <c r="I22" s="35">
        <v>52</v>
      </c>
      <c r="J22" s="38">
        <f>ROUNDDOWN(H22/I22,3)</f>
        <v>0.36499999999999999</v>
      </c>
      <c r="K22" s="35">
        <v>3</v>
      </c>
      <c r="L22" s="40"/>
      <c r="N22">
        <v>8426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ROUNDDOWN(H24/I24,3)</f>
        <v>#DIV/0!</v>
      </c>
      <c r="K24" s="35"/>
      <c r="L24" s="40"/>
    </row>
    <row r="25" spans="1:14" x14ac:dyDescent="0.2">
      <c r="A25" s="41"/>
      <c r="B25" s="42"/>
      <c r="C25" s="41"/>
      <c r="D25" s="41"/>
      <c r="E25" s="41" t="s">
        <v>20</v>
      </c>
      <c r="F25" s="43">
        <f>SUM(F20:F24)</f>
        <v>2</v>
      </c>
      <c r="G25" s="43">
        <f>SUM(G20:G24)</f>
        <v>0</v>
      </c>
      <c r="H25" s="43">
        <f>SUM(H20:H24)</f>
        <v>62</v>
      </c>
      <c r="I25" s="43">
        <f>SUM(I20:I24)</f>
        <v>148</v>
      </c>
      <c r="J25" s="44">
        <f>ROUNDDOWN(H25/I25,3)</f>
        <v>0.41799999999999998</v>
      </c>
      <c r="K25" s="43">
        <f>MAX(K20:K24)</f>
        <v>3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Caudron Bjorn</v>
      </c>
      <c r="C28" s="26"/>
      <c r="D28" s="26"/>
      <c r="E28" s="26"/>
      <c r="F28" s="26" t="s">
        <v>13</v>
      </c>
      <c r="G28" s="28" t="str">
        <f>VLOOKUP(L28,[1]LEDEN!A$1:E$65536,3,FALSE)</f>
        <v>ED</v>
      </c>
      <c r="H28" s="28"/>
      <c r="I28" s="26"/>
      <c r="J28" s="29"/>
      <c r="K28" s="26"/>
      <c r="L28" s="30">
        <v>9420</v>
      </c>
    </row>
    <row r="29" spans="1:14" ht="7.5" customHeight="1" x14ac:dyDescent="0.2"/>
    <row r="30" spans="1:14" x14ac:dyDescent="0.2">
      <c r="F30" s="31" t="s">
        <v>14</v>
      </c>
      <c r="G30" s="32" t="s">
        <v>15</v>
      </c>
      <c r="H30" s="32">
        <v>2.2999999999999998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1:14" x14ac:dyDescent="0.2">
      <c r="B31" s="35">
        <v>1</v>
      </c>
      <c r="C31" s="36" t="str">
        <f>VLOOKUP(N31,[1]LEDEN!A$1:E$65536,2,FALSE)</f>
        <v>VANAELST Paul</v>
      </c>
      <c r="D31" s="37"/>
      <c r="E31" s="37"/>
      <c r="F31" s="35">
        <v>2</v>
      </c>
      <c r="G31" s="35"/>
      <c r="H31" s="35">
        <v>22</v>
      </c>
      <c r="I31" s="35">
        <v>46</v>
      </c>
      <c r="J31" s="38">
        <f>ROUNDDOWN(H31/I31,3)</f>
        <v>0.47799999999999998</v>
      </c>
      <c r="K31" s="35">
        <v>5</v>
      </c>
      <c r="L31" s="39"/>
      <c r="N31">
        <v>9432</v>
      </c>
    </row>
    <row r="32" spans="1:14" x14ac:dyDescent="0.2">
      <c r="B32" s="35">
        <v>2</v>
      </c>
      <c r="C32" s="36" t="str">
        <f>VLOOKUP(N32,[1]LEDEN!A$1:E$65536,2,FALSE)</f>
        <v>MOEYKENS Michel</v>
      </c>
      <c r="D32" s="37"/>
      <c r="E32" s="37"/>
      <c r="F32" s="35">
        <v>0</v>
      </c>
      <c r="G32" s="35"/>
      <c r="H32" s="35">
        <v>14</v>
      </c>
      <c r="I32" s="35">
        <v>42</v>
      </c>
      <c r="J32" s="38">
        <f>ROUNDDOWN(H32/I32,3)</f>
        <v>0.33300000000000002</v>
      </c>
      <c r="K32" s="35">
        <v>3</v>
      </c>
      <c r="L32" s="40">
        <v>3</v>
      </c>
      <c r="N32">
        <v>8426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 xml:space="preserve">VANDENBERGHE Pasel </v>
      </c>
      <c r="D34" s="37"/>
      <c r="E34" s="37"/>
      <c r="F34" s="35">
        <v>2</v>
      </c>
      <c r="G34" s="35"/>
      <c r="H34" s="35">
        <v>22</v>
      </c>
      <c r="I34" s="35">
        <v>52</v>
      </c>
      <c r="J34" s="38">
        <f>ROUNDDOWN(H34/I34,2)</f>
        <v>0.42</v>
      </c>
      <c r="K34" s="35">
        <v>4</v>
      </c>
      <c r="L34" s="40"/>
      <c r="N34">
        <v>8918</v>
      </c>
    </row>
    <row r="35" spans="1:14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ROUNDDOWN(H35/I35,3)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4</v>
      </c>
      <c r="G36" s="43">
        <f>SUM(G31:G35)</f>
        <v>0</v>
      </c>
      <c r="H36" s="43">
        <f>SUM(H31:H35)</f>
        <v>58</v>
      </c>
      <c r="I36" s="43">
        <f>SUM(I31:I35)</f>
        <v>140</v>
      </c>
      <c r="J36" s="44">
        <f>ROUNDDOWN(H36/I36,3)</f>
        <v>0.41399999999999998</v>
      </c>
      <c r="K36" s="43">
        <f>MAX(K31:K35)</f>
        <v>5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 xml:space="preserve">VANDENBERGHE Pasel </v>
      </c>
      <c r="C39" s="26"/>
      <c r="D39" s="26"/>
      <c r="E39" s="26"/>
      <c r="F39" s="26" t="s">
        <v>13</v>
      </c>
      <c r="G39" s="28" t="str">
        <f>VLOOKUP(L39,[1]LEDEN!A$1:E$65536,3,FALSE)</f>
        <v xml:space="preserve">K&amp;V </v>
      </c>
      <c r="H39" s="28"/>
      <c r="I39" s="26"/>
      <c r="J39" s="29"/>
      <c r="K39" s="26"/>
      <c r="L39" s="30">
        <v>8918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MOEYKENS Michel</v>
      </c>
      <c r="D42" s="37"/>
      <c r="E42" s="37"/>
      <c r="F42" s="35">
        <v>2</v>
      </c>
      <c r="G42" s="35"/>
      <c r="H42" s="35">
        <v>22</v>
      </c>
      <c r="I42" s="35">
        <v>50</v>
      </c>
      <c r="J42" s="38">
        <f>ROUNDDOWN(H42/I42,3)</f>
        <v>0.44</v>
      </c>
      <c r="K42" s="35">
        <v>3</v>
      </c>
      <c r="L42" s="39"/>
      <c r="N42">
        <v>8426</v>
      </c>
    </row>
    <row r="43" spans="1:14" x14ac:dyDescent="0.2">
      <c r="B43" s="35">
        <v>2</v>
      </c>
      <c r="C43" s="36" t="str">
        <f>VLOOKUP(N43,[1]LEDEN!A$1:E$65536,2,FALSE)</f>
        <v>VANAELST Paul</v>
      </c>
      <c r="D43" s="37"/>
      <c r="E43" s="37"/>
      <c r="F43" s="35">
        <v>0</v>
      </c>
      <c r="G43" s="35"/>
      <c r="H43" s="35">
        <v>20</v>
      </c>
      <c r="I43" s="35">
        <v>50</v>
      </c>
      <c r="J43" s="38">
        <f>ROUNDDOWN(H43/I43,3)</f>
        <v>0.4</v>
      </c>
      <c r="K43" s="35">
        <v>3</v>
      </c>
      <c r="L43" s="40">
        <v>4</v>
      </c>
      <c r="N43">
        <v>9432</v>
      </c>
    </row>
    <row r="44" spans="1:14" x14ac:dyDescent="0.2">
      <c r="B44" s="35">
        <v>3</v>
      </c>
      <c r="C44" s="36" t="str">
        <f>VLOOKUP(N44,[1]LEDEN!A$1:E$65536,2,FALSE)</f>
        <v>Caudron Bjorn</v>
      </c>
      <c r="D44" s="37"/>
      <c r="E44" s="37"/>
      <c r="F44" s="35">
        <v>0</v>
      </c>
      <c r="G44" s="35"/>
      <c r="H44" s="35">
        <v>18</v>
      </c>
      <c r="I44" s="35">
        <v>52</v>
      </c>
      <c r="J44" s="38">
        <f>ROUNDDOWN(H44/I44,3)</f>
        <v>0.34599999999999997</v>
      </c>
      <c r="K44" s="35">
        <v>2</v>
      </c>
      <c r="L44" s="40"/>
      <c r="N44">
        <v>9420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>ROUNDDOWN(H45/I45,2)</f>
        <v>#DIV/0!</v>
      </c>
      <c r="K45" s="35"/>
      <c r="L45" s="40"/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2</v>
      </c>
      <c r="G47" s="43">
        <f>SUM(G42:G46)</f>
        <v>0</v>
      </c>
      <c r="H47" s="43">
        <f>SUM(H42:H46)</f>
        <v>60</v>
      </c>
      <c r="I47" s="43">
        <f>SUM(I42:I46)</f>
        <v>152</v>
      </c>
      <c r="J47" s="44">
        <f>ROUNDDOWN(H47/I47,3)</f>
        <v>0.39400000000000002</v>
      </c>
      <c r="K47" s="43">
        <f>MAX(K42:K46)</f>
        <v>3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/>
      <c r="I50" s="26"/>
      <c r="J50" s="29"/>
      <c r="K50" s="26"/>
      <c r="L50" s="30"/>
    </row>
    <row r="51" spans="1:12" ht="6.75" customHeight="1" x14ac:dyDescent="0.2"/>
    <row r="52" spans="1:12" x14ac:dyDescent="0.2">
      <c r="F52" s="31" t="s">
        <v>14</v>
      </c>
      <c r="G52" s="32" t="s">
        <v>15</v>
      </c>
      <c r="H52" s="32">
        <v>2.2999999999999998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>
        <f>G53/8*7</f>
        <v>0</v>
      </c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>
        <f>G54/8*7</f>
        <v>0</v>
      </c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>
        <f>G55/8*7</f>
        <v>0</v>
      </c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>
        <f>G56/8*7</f>
        <v>0</v>
      </c>
      <c r="I56" s="35"/>
      <c r="J56" s="38" t="e">
        <f>ROUNDDOWN(H56/I56,2)</f>
        <v>#DIV/0!</v>
      </c>
      <c r="K56" s="35"/>
      <c r="L56" s="40"/>
    </row>
    <row r="57" spans="1:12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20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customHeight="1" x14ac:dyDescent="0.2"/>
    <row r="61" spans="1:12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2" spans="1:12" ht="6.75" customHeight="1" x14ac:dyDescent="0.2"/>
    <row r="63" spans="1:12" x14ac:dyDescent="0.2">
      <c r="F63" s="31" t="s">
        <v>14</v>
      </c>
      <c r="G63" s="32" t="s">
        <v>15</v>
      </c>
      <c r="H63" s="32">
        <v>2.2999999999999998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>
        <f>G64/8*7</f>
        <v>0</v>
      </c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>
        <f>G65/8*7</f>
        <v>0</v>
      </c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>
        <f>G66/8*7</f>
        <v>0</v>
      </c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>
        <f>G67/8*7</f>
        <v>0</v>
      </c>
      <c r="I67" s="35"/>
      <c r="J67" s="38" t="e">
        <f>ROUNDDOWN(H67/I67,2)</f>
        <v>#DIV/0!</v>
      </c>
      <c r="K67" s="35"/>
      <c r="L67" s="40"/>
    </row>
    <row r="68" spans="1:12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ROUNDDOWN(H68/I68,3)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8.2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2" x14ac:dyDescent="0.2">
      <c r="D74" s="50">
        <f ca="1">TODAY()</f>
        <v>42213</v>
      </c>
      <c r="I74" t="s">
        <v>21</v>
      </c>
      <c r="J74" s="25" t="s">
        <v>22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2015-07-28T19:37:57Z</dcterms:created>
  <dcterms:modified xsi:type="dcterms:W3CDTF">2015-07-28T19:38:37Z</dcterms:modified>
</cp:coreProperties>
</file>